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2AD46A68-19F5-42E5-AE11-07FFC9E3B774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H39" i="3"/>
  <c r="I36" i="3"/>
  <c r="D39" i="3"/>
  <c r="E83" i="5" l="1"/>
  <c r="O82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8" i="3" l="1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<sst xmlns="http://schemas.openxmlformats.org/spreadsheetml/2006/main" count="174" uniqueCount="109">
  <si>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</si>
  <si>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</si>
  <si>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</si>
  <si>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</si>
  <si>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</si>
  <si>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</si>
  <si>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</si>
  <si>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</si>
  <si>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</si>
  <si>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</si>
  <si>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</si>
  <si>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</si>
  <si>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</si>
  <si>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</si>
  <si>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</si>
  <si>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</si>
  <si>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</si>
  <si>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</si>
  <si>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</si>
  <si>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</si>
  <si>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</si>
  <si>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</si>
  <si>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</si>
  <si>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</si>
  <si>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</si>
  <si>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</si>
  <si>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</si>
  <si>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</si>
  <si>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</si>
  <si>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</si>
  <si>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</si>
  <si>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</si>
  <si>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</si>
  <si>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</si>
  <si>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</si>
  <si>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</si>
  <si>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</si>
  <si>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</si>
  <si>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</si>
  <si>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</si>
  <si>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</si>
  <si>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</si>
  <si>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</si>
  <si>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</si>
  <si>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</si>
  <si>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</si>
  <si>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</si>
  <si>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</si>
  <si>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</si>
  <si>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</si>
  <si>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</si>
  <si>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</si>
  <si>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</si>
  <si>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</si>
  <si>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</si>
  <si>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</si>
  <si>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</si>
  <si>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</si>
  <si>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</si>
  <si>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</si>
  <si>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</si>
  <si>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</si>
  <si>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</si>
  <si>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</si>
  <si>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</si>
  <si>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</si>
  <si>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</si>
  <si>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</si>
  <si>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</si>
  <si>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</si>
  <si>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</si>
  <si>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</si>
  <si>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</si>
  <si>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</si>
  <si>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</si>
  <si>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</si>
  <si>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</si>
  <si>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</si>
  <si>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</si>
  <si>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</si>
  <si>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</si>
  <si>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</si>
  <si>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</si>
  <si>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</si>
  <si>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</si>
  <si>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</si>
  <si>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</si>
  <si>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</si>
  <si>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</si>
  <si>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</si>
  <si>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</si>
  <si>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</si>
  <si>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</si>
  <si>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</si>
  <si>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</si>
  <si>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</si>
  <si>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</si>
  <si>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</si>
  <si>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</si>
  <si>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</si>
  <si>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</si>
  <si>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</si>
  <si>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</si>
  <si>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</si>
  <si>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TURISTIČKI PROMET PO ZEMLJAMA  X/2023</t>
  </si>
  <si>
    <t>BiH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</si>
  <si>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1.12.2023.                                                                                                                                                                                                                                                                                                                                                                         studeni, 2023.</t>
  </si>
  <si>
    <t>IZVJEŠTAJ PO KAPACITETIMA XI/2023</t>
  </si>
  <si>
    <t>Ostale azijske zemlje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</si>
</sst>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8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  <font>
      <sz val="10"/>
      <name val="Tahoma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  <xf numFmtId="0" fontId="57" fillId="0" borderId="0"/>
  </cellStyleXfs>
  <cellXfs count="283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0" fillId="0" borderId="29" xfId="0" applyNumberFormat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33" fillId="37" borderId="26" xfId="0" applyFont="1" applyFill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9" fillId="37" borderId="26" xfId="0" applyFont="1" applyFill="1" applyBorder="1" applyAlignment="1">
      <alignment horizontal="center"/>
    </xf>
    <xf numFmtId="0" fontId="35" fillId="37" borderId="31" xfId="0" applyFont="1" applyFill="1" applyBorder="1" applyAlignment="1">
      <alignment horizontal="center"/>
    </xf>
    <xf numFmtId="0" fontId="35" fillId="37" borderId="44" xfId="0" applyFont="1" applyFill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39" fillId="36" borderId="48" xfId="0" applyFont="1" applyFill="1" applyBorder="1" applyAlignment="1">
      <alignment horizontal="center"/>
    </xf>
    <xf numFmtId="0" fontId="35" fillId="36" borderId="31" xfId="0" applyFont="1" applyFill="1" applyBorder="1" applyAlignment="1">
      <alignment horizontal="center"/>
    </xf>
    <xf numFmtId="0" fontId="35" fillId="36" borderId="44" xfId="0" applyFont="1" applyFill="1" applyBorder="1" applyAlignment="1">
      <alignment horizont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8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Normalno 2" xfId="57" xr:uid="{5934AEB1-C7A3-4AC4-9A27-D5D1B1992BEF}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13.340499223695209</c:v>
                </c:pt>
                <c:pt idx="1">
                  <c:v>9.0887376089812495</c:v>
                </c:pt>
                <c:pt idx="2">
                  <c:v>11.811775946494684</c:v>
                </c:pt>
                <c:pt idx="3">
                  <c:v>0</c:v>
                </c:pt>
                <c:pt idx="4">
                  <c:v>65.758987220828857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989</c:v>
                </c:pt>
                <c:pt idx="2">
                  <c:v>761</c:v>
                </c:pt>
                <c:pt idx="3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713</c:v>
                </c:pt>
                <c:pt idx="2">
                  <c:v>877</c:v>
                </c:pt>
                <c:pt idx="3">
                  <c:v>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240</c:v>
                </c:pt>
                <c:pt idx="2">
                  <c:v>1217</c:v>
                </c:pt>
                <c:pt idx="3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381</c:v>
                </c:pt>
                <c:pt idx="1">
                  <c:v>171</c:v>
                </c:pt>
                <c:pt idx="2">
                  <c:v>46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1016</c:v>
                </c:pt>
                <c:pt idx="1">
                  <c:v>118</c:v>
                </c:pt>
                <c:pt idx="2">
                  <c:v>61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1159</c:v>
                </c:pt>
                <c:pt idx="1">
                  <c:v>86</c:v>
                </c:pt>
                <c:pt idx="2">
                  <c:v>45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385369451555003"/>
                  <c:y val="4.81646597215562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0.10717095305182388"/>
                  <c:y val="-0.200521348547357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2.8298676059958366E-2"/>
                  <c:y val="-7.70734892685787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9.159421274561410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0893722970478421"/>
                  <c:y val="1.01279824507102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8494815325385708"/>
                  <c:y val="6.76871115728777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1581988832504761"/>
                  <c:y val="-7.8025073766004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57900294781928"/>
                      <c:h val="0.17192526339510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-3.5657457587457246E-3"/>
                  <c:y val="-7.00325753282450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44507241026175"/>
                      <c:h val="0.152586493245247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9.9226432794878014E-2"/>
                  <c:y val="-8.1136536596556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38414890211943"/>
                      <c:h val="0.151372332923488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16593987627508933"/>
                  <c:y val="-8.211421684231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Srbija</c:v>
                </c:pt>
                <c:pt idx="2">
                  <c:v>Njemačka</c:v>
                </c:pt>
                <c:pt idx="3">
                  <c:v>Slovenija</c:v>
                </c:pt>
                <c:pt idx="4">
                  <c:v>Austrija</c:v>
                </c:pt>
                <c:pt idx="5">
                  <c:v>BiH</c:v>
                </c:pt>
                <c:pt idx="6">
                  <c:v>Ostale azijske zemlje</c:v>
                </c:pt>
                <c:pt idx="7">
                  <c:v>Kosovo</c:v>
                </c:pt>
                <c:pt idx="8">
                  <c:v>Italija</c:v>
                </c:pt>
                <c:pt idx="9">
                  <c:v>Mađarska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26.717823508894316</c:v>
                </c:pt>
                <c:pt idx="1">
                  <c:v>14.161144053017091</c:v>
                </c:pt>
                <c:pt idx="2">
                  <c:v>11.614928496686431</c:v>
                </c:pt>
                <c:pt idx="3">
                  <c:v>9.7314265783048484</c:v>
                </c:pt>
                <c:pt idx="4">
                  <c:v>7.9874433205441226</c:v>
                </c:pt>
                <c:pt idx="5">
                  <c:v>6.6271363794907572</c:v>
                </c:pt>
                <c:pt idx="6">
                  <c:v>6.1737007324729687</c:v>
                </c:pt>
                <c:pt idx="7">
                  <c:v>3.2438088594349499</c:v>
                </c:pt>
                <c:pt idx="8">
                  <c:v>2.9647715381932334</c:v>
                </c:pt>
                <c:pt idx="9">
                  <c:v>2.2322985699337288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7" sqref="A27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85"/>
      <c r="B1" s="185"/>
      <c r="C1" s="185"/>
      <c r="D1" s="185"/>
    </row>
    <row r="2" spans="1:6" ht="59.25" customHeight="1" x14ac:dyDescent="0.3">
      <c r="A2" s="185"/>
      <c r="B2" s="185"/>
      <c r="C2" s="185"/>
      <c r="D2" s="185"/>
    </row>
    <row r="3" spans="1:6" ht="22.5" customHeight="1" x14ac:dyDescent="0.3">
      <c r="A3" s="185"/>
      <c r="B3" s="185"/>
      <c r="C3" s="185"/>
      <c r="D3" s="185"/>
    </row>
    <row r="4" spans="1:6" ht="200.25" customHeight="1" x14ac:dyDescent="0.25">
      <c r="A4" s="186" t="s">
        <v>106</v>
      </c>
      <c r="B4" s="187"/>
      <c r="C4" s="187"/>
      <c r="D4" s="187"/>
      <c r="E4" s="187"/>
      <c r="F4" s="188"/>
    </row>
    <row r="5" spans="1:6" ht="15" customHeight="1" x14ac:dyDescent="0.3">
      <c r="A5" s="134" t="s">
        <v>0</v>
      </c>
      <c r="B5" s="184"/>
      <c r="C5" s="184"/>
    </row>
    <row r="6" spans="1:6" ht="15" customHeight="1" x14ac:dyDescent="0.3">
      <c r="A6" s="184"/>
      <c r="B6" s="184"/>
      <c r="C6" s="184"/>
    </row>
    <row r="7" spans="1:6" ht="15" customHeight="1" x14ac:dyDescent="0.3">
      <c r="B7" s="184"/>
      <c r="C7" s="18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D6" sqref="D6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44" t="s">
        <v>107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ht="9.9499999999999993" customHeight="1" x14ac:dyDescent="0.2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9.9499999999999993" customHeight="1" thickBot="1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ht="15" customHeight="1" thickBot="1" x14ac:dyDescent="0.3">
      <c r="A4" s="255" t="s">
        <v>1</v>
      </c>
      <c r="B4" s="256"/>
      <c r="C4" s="259" t="s">
        <v>2</v>
      </c>
      <c r="D4" s="260"/>
      <c r="E4" s="260"/>
      <c r="F4" s="261"/>
      <c r="G4" s="259" t="s">
        <v>3</v>
      </c>
      <c r="H4" s="260"/>
      <c r="I4" s="260"/>
      <c r="J4" s="261"/>
      <c r="K4" s="252" t="s">
        <v>78</v>
      </c>
      <c r="L4" s="253"/>
      <c r="M4" s="253"/>
      <c r="N4" s="253"/>
      <c r="O4" s="253"/>
      <c r="P4" s="253"/>
      <c r="Q4" s="254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29" ht="15" customHeight="1" thickBot="1" x14ac:dyDescent="0.3">
      <c r="A5" s="257"/>
      <c r="B5" s="258"/>
      <c r="C5" s="221" t="s">
        <v>4</v>
      </c>
      <c r="D5" s="222" t="s">
        <v>5</v>
      </c>
      <c r="E5" s="222" t="s">
        <v>6</v>
      </c>
      <c r="F5" s="223" t="s">
        <v>7</v>
      </c>
      <c r="G5" s="224" t="s">
        <v>4</v>
      </c>
      <c r="H5" s="222" t="s">
        <v>5</v>
      </c>
      <c r="I5" s="222" t="s">
        <v>6</v>
      </c>
      <c r="J5" s="225" t="s">
        <v>7</v>
      </c>
      <c r="K5" s="88"/>
      <c r="L5" s="89"/>
      <c r="M5" s="89"/>
      <c r="N5" s="89"/>
      <c r="O5" s="89"/>
      <c r="P5" s="89"/>
      <c r="Q5" s="90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29" ht="15" customHeight="1" x14ac:dyDescent="0.25">
      <c r="A6" s="264" t="s">
        <v>8</v>
      </c>
      <c r="B6" s="227" t="s">
        <v>99</v>
      </c>
      <c r="C6" s="75">
        <v>173</v>
      </c>
      <c r="D6" s="27">
        <v>208</v>
      </c>
      <c r="E6" s="27">
        <f>SUM(C6:D6)</f>
        <v>381</v>
      </c>
      <c r="F6" s="28">
        <f>E6/E42*100</f>
        <v>59.811616954474104</v>
      </c>
      <c r="G6" s="75">
        <v>398</v>
      </c>
      <c r="H6" s="27">
        <v>719</v>
      </c>
      <c r="I6" s="27">
        <f>SUM(G6:H6)</f>
        <v>1117</v>
      </c>
      <c r="J6" s="67">
        <f>I6/I42*100</f>
        <v>13.340499223695209</v>
      </c>
      <c r="K6" s="53"/>
      <c r="L6" s="54"/>
      <c r="M6" s="87"/>
      <c r="N6" s="87"/>
      <c r="O6" s="87"/>
      <c r="P6" s="54"/>
      <c r="Q6" s="55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5" customHeight="1" x14ac:dyDescent="0.25">
      <c r="A7" s="265"/>
      <c r="B7" s="228" t="s">
        <v>96</v>
      </c>
      <c r="C7" s="79">
        <v>615</v>
      </c>
      <c r="D7" s="5">
        <v>401</v>
      </c>
      <c r="E7" s="5">
        <f>SUM(C7:D7)</f>
        <v>1016</v>
      </c>
      <c r="F7" s="6">
        <f>E7/E43*100</f>
        <v>81.606425702811251</v>
      </c>
      <c r="G7" s="79">
        <v>1125</v>
      </c>
      <c r="H7" s="5">
        <v>1239</v>
      </c>
      <c r="I7" s="5">
        <f>SUM(G7:H7)</f>
        <v>2364</v>
      </c>
      <c r="J7" s="68">
        <f>I7/I43*100</f>
        <v>47.990255785627284</v>
      </c>
      <c r="K7" s="56"/>
      <c r="L7" s="81"/>
      <c r="Q7" s="57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29" ht="15" customHeight="1" x14ac:dyDescent="0.25">
      <c r="A8" s="265"/>
      <c r="B8" s="228" t="s">
        <v>9</v>
      </c>
      <c r="C8" s="79">
        <v>391</v>
      </c>
      <c r="D8" s="5">
        <v>768</v>
      </c>
      <c r="E8" s="5">
        <f>SUM(C8:D8)</f>
        <v>1159</v>
      </c>
      <c r="F8" s="6">
        <f>E8/E44*100</f>
        <v>88.948580199539535</v>
      </c>
      <c r="G8" s="79">
        <v>764</v>
      </c>
      <c r="H8" s="5">
        <v>2396</v>
      </c>
      <c r="I8" s="5">
        <f>SUM(G8:H8)</f>
        <v>3160</v>
      </c>
      <c r="J8" s="68">
        <f>I8/I44*100</f>
        <v>47.561709813365447</v>
      </c>
      <c r="K8" s="56"/>
      <c r="L8" s="81"/>
      <c r="Q8" s="57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5" customHeight="1" x14ac:dyDescent="0.25">
      <c r="A9" s="265"/>
      <c r="B9" s="228" t="s">
        <v>101</v>
      </c>
      <c r="C9" s="8">
        <f>C6/C7*100</f>
        <v>28.130081300813011</v>
      </c>
      <c r="D9" s="7">
        <f>D6/D7*100</f>
        <v>51.870324189526187</v>
      </c>
      <c r="E9" s="7">
        <f>E6/E7*100</f>
        <v>37.5</v>
      </c>
      <c r="F9" s="6"/>
      <c r="G9" s="8">
        <f>G6/G7*100</f>
        <v>35.37777777777778</v>
      </c>
      <c r="H9" s="7">
        <f>H6/H7*100</f>
        <v>58.03066989507667</v>
      </c>
      <c r="I9" s="7">
        <f>I6/I7*100</f>
        <v>47.250423011844333</v>
      </c>
      <c r="J9" s="68"/>
      <c r="K9" s="56"/>
      <c r="L9" s="81"/>
      <c r="Q9" s="57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ht="15" customHeight="1" x14ac:dyDescent="0.25">
      <c r="A10" s="265"/>
      <c r="B10" s="228" t="s">
        <v>100</v>
      </c>
      <c r="C10" s="8">
        <f>C6/C8*100</f>
        <v>44.245524296675192</v>
      </c>
      <c r="D10" s="7">
        <f>D6/D8*100</f>
        <v>27.083333333333332</v>
      </c>
      <c r="E10" s="7">
        <f>E6/E8*100</f>
        <v>32.873166522864537</v>
      </c>
      <c r="F10" s="6"/>
      <c r="G10" s="8">
        <f>G6/G8*100</f>
        <v>52.09424083769634</v>
      </c>
      <c r="H10" s="7">
        <f>H6/H8*100</f>
        <v>30.008347245409016</v>
      </c>
      <c r="I10" s="7">
        <f>I6/I8*100</f>
        <v>35.348101265822784</v>
      </c>
      <c r="J10" s="68"/>
      <c r="K10" s="56"/>
      <c r="L10" s="81"/>
      <c r="M10" s="81"/>
      <c r="N10" s="81"/>
      <c r="O10" s="81"/>
      <c r="Q10" s="57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ht="15" customHeight="1" thickBot="1" x14ac:dyDescent="0.3">
      <c r="A11" s="266"/>
      <c r="B11" s="229" t="s">
        <v>7</v>
      </c>
      <c r="C11" s="14">
        <f>C6/E6*100</f>
        <v>45.406824146981627</v>
      </c>
      <c r="D11" s="15">
        <f>D6/E6*100</f>
        <v>54.593175853018373</v>
      </c>
      <c r="E11" s="15">
        <f>SUM(C11:D11)</f>
        <v>100</v>
      </c>
      <c r="F11" s="16"/>
      <c r="G11" s="14">
        <f>G6/I6*100</f>
        <v>35.631154879140553</v>
      </c>
      <c r="H11" s="15">
        <f>H6/I6*100</f>
        <v>64.368845120859447</v>
      </c>
      <c r="I11" s="15">
        <f>SUM(G11:H11)</f>
        <v>100</v>
      </c>
      <c r="J11" s="69"/>
      <c r="K11" s="56"/>
      <c r="Q11" s="57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15" customHeight="1" x14ac:dyDescent="0.25">
      <c r="A12" s="267" t="s">
        <v>10</v>
      </c>
      <c r="B12" s="227" t="s">
        <v>99</v>
      </c>
      <c r="C12" s="78">
        <v>59</v>
      </c>
      <c r="D12" s="30">
        <v>112</v>
      </c>
      <c r="E12" s="30">
        <f>SUM(C12:D12)</f>
        <v>171</v>
      </c>
      <c r="F12" s="31">
        <f>E12/E42*100</f>
        <v>26.84458398744113</v>
      </c>
      <c r="G12" s="78">
        <v>303</v>
      </c>
      <c r="H12" s="30">
        <v>458</v>
      </c>
      <c r="I12" s="30">
        <f>SUM(G12:H12)</f>
        <v>761</v>
      </c>
      <c r="J12" s="70">
        <f>I12/I42*100</f>
        <v>9.0887376089812495</v>
      </c>
      <c r="K12" s="56"/>
      <c r="M12" s="81" t="str">
        <f>A6</f>
        <v>HOTELI</v>
      </c>
      <c r="N12" s="81" t="str">
        <f>A12</f>
        <v>OBJEKTI U DOMAĆINSTVU</v>
      </c>
      <c r="O12" s="81" t="str">
        <f>A18</f>
        <v>OSTALI UGOSTITELJSKI OBJEKTI ZA SMJEŠTAJ</v>
      </c>
      <c r="P12" s="81" t="str">
        <f>A24</f>
        <v>KAMPOVI</v>
      </c>
      <c r="Q12" s="57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ht="15" customHeight="1" x14ac:dyDescent="0.25">
      <c r="A13" s="267"/>
      <c r="B13" s="228" t="s">
        <v>96</v>
      </c>
      <c r="C13" s="79">
        <v>36</v>
      </c>
      <c r="D13" s="5">
        <v>82</v>
      </c>
      <c r="E13" s="5">
        <f>SUM(C13:D13)</f>
        <v>118</v>
      </c>
      <c r="F13" s="6">
        <f>E13/E43*100</f>
        <v>9.477911646586346</v>
      </c>
      <c r="G13" s="79">
        <v>277</v>
      </c>
      <c r="H13" s="5">
        <v>600</v>
      </c>
      <c r="I13" s="5">
        <f>SUM(G13:H13)</f>
        <v>877</v>
      </c>
      <c r="J13" s="68">
        <f>I13/I43*100</f>
        <v>17.80349167681689</v>
      </c>
      <c r="K13" s="56"/>
      <c r="L13" s="81" t="str">
        <f>B6</f>
        <v>2023.</v>
      </c>
      <c r="M13" s="92">
        <f>E6</f>
        <v>381</v>
      </c>
      <c r="N13" s="92">
        <f>E12</f>
        <v>171</v>
      </c>
      <c r="O13" s="92">
        <f>E18</f>
        <v>46</v>
      </c>
      <c r="P13" s="1">
        <f>E24</f>
        <v>0</v>
      </c>
      <c r="Q13" s="57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t="15" customHeight="1" x14ac:dyDescent="0.25">
      <c r="A14" s="267"/>
      <c r="B14" s="228" t="s">
        <v>9</v>
      </c>
      <c r="C14" s="79">
        <v>40</v>
      </c>
      <c r="D14" s="5">
        <v>46</v>
      </c>
      <c r="E14" s="5">
        <f>C14+D14</f>
        <v>86</v>
      </c>
      <c r="F14" s="6">
        <f>E14/E44*100</f>
        <v>6.600153491941672</v>
      </c>
      <c r="G14" s="79">
        <v>591</v>
      </c>
      <c r="H14" s="5">
        <v>626</v>
      </c>
      <c r="I14" s="5">
        <f>SUM(G14:H14)</f>
        <v>1217</v>
      </c>
      <c r="J14" s="68">
        <f>I14/I44*100</f>
        <v>18.317278747742325</v>
      </c>
      <c r="K14" s="56"/>
      <c r="L14" s="81" t="str">
        <f>B7</f>
        <v>2022.</v>
      </c>
      <c r="M14" s="92">
        <f>E7</f>
        <v>1016</v>
      </c>
      <c r="N14" s="92">
        <f>E13</f>
        <v>118</v>
      </c>
      <c r="O14" s="93">
        <f>E19</f>
        <v>61</v>
      </c>
      <c r="P14" s="1">
        <f>E25</f>
        <v>0</v>
      </c>
      <c r="Q14" s="57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29" ht="15" customHeight="1" x14ac:dyDescent="0.25">
      <c r="A15" s="267"/>
      <c r="B15" s="228" t="s">
        <v>101</v>
      </c>
      <c r="C15" s="13">
        <f>C12/C13*100</f>
        <v>163.88888888888889</v>
      </c>
      <c r="D15" s="9">
        <f>D12/D13*11</f>
        <v>15.02439024390244</v>
      </c>
      <c r="E15" s="9">
        <f>E12/E13*100</f>
        <v>144.91525423728814</v>
      </c>
      <c r="F15" s="6"/>
      <c r="G15" s="13">
        <f>G12/G13*100</f>
        <v>109.38628158844766</v>
      </c>
      <c r="H15" s="9">
        <f>H12/H13*100</f>
        <v>76.333333333333329</v>
      </c>
      <c r="I15" s="9">
        <f>I12/I13*100</f>
        <v>86.773090079817564</v>
      </c>
      <c r="J15" s="68"/>
      <c r="K15" s="56"/>
      <c r="L15" s="81" t="str">
        <f>B8</f>
        <v>2019.</v>
      </c>
      <c r="M15" s="92">
        <f>E8</f>
        <v>1159</v>
      </c>
      <c r="N15" s="92">
        <f>E14</f>
        <v>86</v>
      </c>
      <c r="O15" s="93">
        <f>E20</f>
        <v>45</v>
      </c>
      <c r="P15" s="1">
        <f>E26</f>
        <v>0</v>
      </c>
      <c r="Q15" s="57"/>
      <c r="S15" s="91"/>
      <c r="T15" s="91"/>
      <c r="U15" s="81"/>
      <c r="V15" s="81"/>
      <c r="W15" s="81"/>
      <c r="X15" s="81"/>
      <c r="Y15" s="81"/>
      <c r="Z15" s="81"/>
      <c r="AA15" s="81"/>
      <c r="AB15" s="91"/>
      <c r="AC15" s="91"/>
    </row>
    <row r="16" spans="1:29" ht="15" customHeight="1" x14ac:dyDescent="0.25">
      <c r="A16" s="267"/>
      <c r="B16" s="228" t="s">
        <v>100</v>
      </c>
      <c r="C16" s="13">
        <f>C12/C14*100</f>
        <v>147.5</v>
      </c>
      <c r="D16" s="9">
        <f>D12/D14*100</f>
        <v>243.47826086956525</v>
      </c>
      <c r="E16" s="9">
        <f>E12/E14*100</f>
        <v>198.83720930232559</v>
      </c>
      <c r="F16" s="6"/>
      <c r="G16" s="13">
        <f>G12/G14*100</f>
        <v>51.26903553299492</v>
      </c>
      <c r="H16" s="9">
        <f>H12/H14*100</f>
        <v>73.162939297124595</v>
      </c>
      <c r="I16" s="9">
        <f>I12/I14*100</f>
        <v>62.530813475760063</v>
      </c>
      <c r="J16" s="68"/>
      <c r="K16" s="56"/>
      <c r="Q16" s="57"/>
      <c r="S16" s="91"/>
      <c r="T16" s="91"/>
      <c r="U16" s="81"/>
      <c r="V16" s="92"/>
      <c r="W16" s="92"/>
      <c r="X16" s="216"/>
      <c r="Y16" s="217"/>
      <c r="Z16" s="92"/>
      <c r="AA16" s="216"/>
      <c r="AB16" s="91"/>
      <c r="AC16" s="91"/>
    </row>
    <row r="17" spans="1:29" ht="15" customHeight="1" thickBot="1" x14ac:dyDescent="0.3">
      <c r="A17" s="267"/>
      <c r="B17" s="230" t="s">
        <v>7</v>
      </c>
      <c r="C17" s="10">
        <f>C12/E12*100</f>
        <v>34.502923976608187</v>
      </c>
      <c r="D17" s="11">
        <f>D12/E12*100</f>
        <v>65.497076023391813</v>
      </c>
      <c r="E17" s="11">
        <f>SUM(C17:D17)</f>
        <v>100</v>
      </c>
      <c r="F17" s="12"/>
      <c r="G17" s="10">
        <f>G12/I12*100</f>
        <v>39.816031537450726</v>
      </c>
      <c r="H17" s="11">
        <f>H12/I12*100</f>
        <v>60.183968462549274</v>
      </c>
      <c r="I17" s="11">
        <f>SUM(G17:H17)</f>
        <v>100</v>
      </c>
      <c r="J17" s="71"/>
      <c r="K17" s="56"/>
      <c r="Q17" s="57"/>
      <c r="S17" s="91"/>
      <c r="T17" s="91"/>
      <c r="U17" s="81"/>
      <c r="V17" s="92"/>
      <c r="W17" s="92"/>
      <c r="X17" s="218"/>
      <c r="Y17" s="217"/>
      <c r="Z17" s="92"/>
      <c r="AA17" s="218"/>
      <c r="AB17" s="91"/>
      <c r="AC17" s="91"/>
    </row>
    <row r="18" spans="1:29" ht="15" customHeight="1" thickBot="1" x14ac:dyDescent="0.3">
      <c r="A18" s="268" t="s">
        <v>11</v>
      </c>
      <c r="B18" s="227" t="s">
        <v>99</v>
      </c>
      <c r="C18" s="75">
        <v>10</v>
      </c>
      <c r="D18" s="27">
        <v>36</v>
      </c>
      <c r="E18" s="27">
        <f>C18+D18</f>
        <v>46</v>
      </c>
      <c r="F18" s="28">
        <f>E18/E42*100</f>
        <v>7.2213500784929359</v>
      </c>
      <c r="G18" s="75">
        <v>65</v>
      </c>
      <c r="H18" s="27">
        <v>924</v>
      </c>
      <c r="I18" s="27">
        <f>G18+H18</f>
        <v>989</v>
      </c>
      <c r="J18" s="67">
        <f>I18/I42*100</f>
        <v>11.811775946494684</v>
      </c>
      <c r="K18" s="58"/>
      <c r="L18" s="59"/>
      <c r="M18" s="59"/>
      <c r="N18" s="59"/>
      <c r="O18" s="59"/>
      <c r="P18" s="59"/>
      <c r="Q18" s="60"/>
      <c r="S18" s="91"/>
      <c r="T18" s="91"/>
      <c r="U18" s="81"/>
      <c r="V18" s="81"/>
      <c r="W18" s="81"/>
      <c r="X18" s="218"/>
      <c r="Y18" s="219"/>
      <c r="Z18" s="81"/>
      <c r="AA18" s="218"/>
      <c r="AB18" s="91"/>
      <c r="AC18" s="91"/>
    </row>
    <row r="19" spans="1:29" ht="15" customHeight="1" x14ac:dyDescent="0.25">
      <c r="A19" s="269"/>
      <c r="B19" s="228" t="s">
        <v>96</v>
      </c>
      <c r="C19" s="79">
        <v>19</v>
      </c>
      <c r="D19" s="5">
        <v>42</v>
      </c>
      <c r="E19" s="5">
        <f>SUM(C19:D19)</f>
        <v>61</v>
      </c>
      <c r="F19" s="6">
        <f>E19/E43*100</f>
        <v>4.8995983935742968</v>
      </c>
      <c r="G19" s="79">
        <v>233</v>
      </c>
      <c r="H19" s="5">
        <v>480</v>
      </c>
      <c r="I19" s="5">
        <f>SUM(G19:H19)</f>
        <v>713</v>
      </c>
      <c r="J19" s="68">
        <f>I19/I43*100</f>
        <v>14.474218432805522</v>
      </c>
      <c r="K19" s="56"/>
      <c r="Q19" s="57"/>
      <c r="S19" s="91"/>
      <c r="T19" s="91"/>
      <c r="U19" s="81"/>
      <c r="V19" s="92"/>
      <c r="W19" s="92"/>
      <c r="X19" s="218"/>
      <c r="Y19" s="217"/>
      <c r="Z19" s="92"/>
      <c r="AA19" s="81"/>
      <c r="AB19" s="91"/>
      <c r="AC19" s="91"/>
    </row>
    <row r="20" spans="1:29" ht="15" customHeight="1" x14ac:dyDescent="0.25">
      <c r="A20" s="269"/>
      <c r="B20" s="228" t="s">
        <v>9</v>
      </c>
      <c r="C20" s="79">
        <v>11</v>
      </c>
      <c r="D20" s="5">
        <v>34</v>
      </c>
      <c r="E20" s="5">
        <f>C20+D20</f>
        <v>45</v>
      </c>
      <c r="F20" s="6">
        <f>E20/E44*100</f>
        <v>3.4535686876438989</v>
      </c>
      <c r="G20" s="79">
        <v>94</v>
      </c>
      <c r="H20" s="5">
        <v>146</v>
      </c>
      <c r="I20" s="5">
        <f>G20+H20</f>
        <v>240</v>
      </c>
      <c r="J20" s="68">
        <f>I20/I44*100</f>
        <v>3.6122817579771227</v>
      </c>
      <c r="K20" s="56"/>
      <c r="Q20" s="5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ht="15" customHeight="1" x14ac:dyDescent="0.25">
      <c r="A21" s="269"/>
      <c r="B21" s="228" t="s">
        <v>101</v>
      </c>
      <c r="C21" s="13">
        <f>C18/C19*100</f>
        <v>52.631578947368418</v>
      </c>
      <c r="D21" s="9">
        <f>D18/D19*100</f>
        <v>85.714285714285708</v>
      </c>
      <c r="E21" s="9">
        <f>E18/E19*100</f>
        <v>75.409836065573771</v>
      </c>
      <c r="F21" s="6"/>
      <c r="G21" s="13">
        <f>G18/G19*100</f>
        <v>27.896995708154503</v>
      </c>
      <c r="H21" s="9">
        <f>H18/H19*100</f>
        <v>192.5</v>
      </c>
      <c r="I21" s="9">
        <f>I18/I19*100</f>
        <v>138.70967741935485</v>
      </c>
      <c r="J21" s="68"/>
      <c r="K21" s="56"/>
      <c r="Q21" s="57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29" ht="15" customHeight="1" x14ac:dyDescent="0.25">
      <c r="A22" s="269"/>
      <c r="B22" s="228" t="s">
        <v>100</v>
      </c>
      <c r="C22" s="13">
        <f>C18/C20*100</f>
        <v>90.909090909090907</v>
      </c>
      <c r="D22" s="226">
        <f>D18/D20*100</f>
        <v>105.88235294117648</v>
      </c>
      <c r="E22" s="9">
        <f>E18/E20*100</f>
        <v>102.22222222222221</v>
      </c>
      <c r="F22" s="6"/>
      <c r="G22" s="13">
        <f>G18/G20*100</f>
        <v>69.148936170212778</v>
      </c>
      <c r="H22" s="9">
        <f>H18/H20*100</f>
        <v>632.87671232876721</v>
      </c>
      <c r="I22" s="9">
        <f>I18/I20*100</f>
        <v>412.08333333333337</v>
      </c>
      <c r="J22" s="68"/>
      <c r="K22" s="56"/>
      <c r="Q22" s="57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29" ht="15" customHeight="1" thickBot="1" x14ac:dyDescent="0.3">
      <c r="A23" s="270"/>
      <c r="B23" s="229" t="s">
        <v>7</v>
      </c>
      <c r="C23" s="14">
        <f>C18/E18*100</f>
        <v>21.739130434782609</v>
      </c>
      <c r="D23" s="15">
        <f>D18/E18*100</f>
        <v>78.260869565217391</v>
      </c>
      <c r="E23" s="15">
        <f>SUM(C23:D23)</f>
        <v>100</v>
      </c>
      <c r="F23" s="16"/>
      <c r="G23" s="14">
        <f>G18/I18*100</f>
        <v>6.5722952477249743</v>
      </c>
      <c r="H23" s="15">
        <f>H18/I18*100</f>
        <v>93.427704752275019</v>
      </c>
      <c r="I23" s="15">
        <f>SUM(G23:H23)</f>
        <v>100</v>
      </c>
      <c r="J23" s="69"/>
      <c r="K23" s="56"/>
      <c r="Q23" s="57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29" ht="15" customHeight="1" x14ac:dyDescent="0.25">
      <c r="A24" s="271" t="s">
        <v>12</v>
      </c>
      <c r="B24" s="227" t="s">
        <v>99</v>
      </c>
      <c r="C24" s="78">
        <v>0</v>
      </c>
      <c r="D24" s="30">
        <v>0</v>
      </c>
      <c r="E24" s="29">
        <f>SUM(C24:D24)</f>
        <v>0</v>
      </c>
      <c r="F24" s="31">
        <f>E24/E42*100</f>
        <v>0</v>
      </c>
      <c r="G24" s="78">
        <v>0</v>
      </c>
      <c r="H24" s="30">
        <v>0</v>
      </c>
      <c r="I24" s="30">
        <f>SUM(G24:H24)</f>
        <v>0</v>
      </c>
      <c r="J24" s="70">
        <f>I24/I42*100</f>
        <v>0</v>
      </c>
      <c r="K24" s="56"/>
      <c r="M24" s="81" t="str">
        <f>B6</f>
        <v>2023.</v>
      </c>
      <c r="N24" s="81" t="str">
        <f>B7</f>
        <v>2022.</v>
      </c>
      <c r="O24" s="81" t="str">
        <f>B8</f>
        <v>2019.</v>
      </c>
      <c r="Q24" s="57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</row>
    <row r="25" spans="1:29" ht="15" customHeight="1" x14ac:dyDescent="0.25">
      <c r="A25" s="271"/>
      <c r="B25" s="228" t="s">
        <v>96</v>
      </c>
      <c r="C25" s="79">
        <v>0</v>
      </c>
      <c r="D25" s="5">
        <v>0</v>
      </c>
      <c r="E25" s="5">
        <f>SUM(C25:D25)</f>
        <v>0</v>
      </c>
      <c r="F25" s="6">
        <f>E25/E43*100</f>
        <v>0</v>
      </c>
      <c r="G25" s="79">
        <v>0</v>
      </c>
      <c r="H25" s="5">
        <v>0</v>
      </c>
      <c r="I25" s="5">
        <f>SUM(G25:H25)</f>
        <v>0</v>
      </c>
      <c r="J25" s="68">
        <f>I25/I43*100</f>
        <v>0</v>
      </c>
      <c r="K25" s="56"/>
      <c r="L25" s="81" t="s">
        <v>12</v>
      </c>
      <c r="M25" s="81">
        <f>I24</f>
        <v>0</v>
      </c>
      <c r="N25" s="81">
        <f>I25</f>
        <v>0</v>
      </c>
      <c r="O25" s="81">
        <f>I26</f>
        <v>0</v>
      </c>
      <c r="Q25" s="57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</row>
    <row r="26" spans="1:29" ht="15" customHeight="1" x14ac:dyDescent="0.25">
      <c r="A26" s="271"/>
      <c r="B26" s="228" t="s">
        <v>9</v>
      </c>
      <c r="C26" s="79">
        <v>0</v>
      </c>
      <c r="D26" s="5">
        <v>0</v>
      </c>
      <c r="E26" s="5">
        <f>SUM(C26:D26)</f>
        <v>0</v>
      </c>
      <c r="F26" s="6">
        <f>E26/E44*100</f>
        <v>0</v>
      </c>
      <c r="G26" s="79">
        <v>0</v>
      </c>
      <c r="H26" s="5">
        <v>0</v>
      </c>
      <c r="I26" s="4">
        <f>SUM(G26:H26)</f>
        <v>0</v>
      </c>
      <c r="J26" s="68">
        <f>I26/I44*100</f>
        <v>0</v>
      </c>
      <c r="K26" s="56"/>
      <c r="L26" s="81" t="str">
        <f>A18</f>
        <v>OSTALI UGOSTITELJSKI OBJEKTI ZA SMJEŠTAJ</v>
      </c>
      <c r="M26" s="93">
        <f>I18</f>
        <v>989</v>
      </c>
      <c r="N26" s="93">
        <f>I19</f>
        <v>713</v>
      </c>
      <c r="O26" s="93">
        <f>I20</f>
        <v>240</v>
      </c>
      <c r="Q26" s="57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29" ht="15" customHeight="1" x14ac:dyDescent="0.25">
      <c r="A27" s="271"/>
      <c r="B27" s="228" t="s">
        <v>101</v>
      </c>
      <c r="C27" s="13" t="e">
        <f>C24/C25*100</f>
        <v>#DIV/0!</v>
      </c>
      <c r="D27" s="9" t="e">
        <f>D24/D25*100</f>
        <v>#DIV/0!</v>
      </c>
      <c r="E27" s="9" t="e">
        <f>E24/E25*100</f>
        <v>#DIV/0!</v>
      </c>
      <c r="F27" s="6"/>
      <c r="G27" s="13" t="e">
        <f>G24/G25*100</f>
        <v>#DIV/0!</v>
      </c>
      <c r="H27" s="9" t="e">
        <f>H24/H25*100</f>
        <v>#DIV/0!</v>
      </c>
      <c r="I27" s="5" t="e">
        <f>I24/I25*100</f>
        <v>#DIV/0!</v>
      </c>
      <c r="J27" s="68"/>
      <c r="K27" s="56"/>
      <c r="L27" s="81" t="s">
        <v>10</v>
      </c>
      <c r="M27" s="93">
        <f>I12</f>
        <v>761</v>
      </c>
      <c r="N27" s="93">
        <f>I13</f>
        <v>877</v>
      </c>
      <c r="O27" s="93">
        <f>I14</f>
        <v>1217</v>
      </c>
      <c r="Q27" s="57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29" ht="15" customHeight="1" x14ac:dyDescent="0.25">
      <c r="A28" s="271"/>
      <c r="B28" s="228" t="s">
        <v>100</v>
      </c>
      <c r="C28" s="13" t="e">
        <f>C24/C26*100</f>
        <v>#DIV/0!</v>
      </c>
      <c r="D28" s="9" t="e">
        <f>D24/D26*100</f>
        <v>#DIV/0!</v>
      </c>
      <c r="E28" s="9" t="e">
        <f>E24/E26*100</f>
        <v>#DIV/0!</v>
      </c>
      <c r="F28" s="6"/>
      <c r="G28" s="13" t="e">
        <f>G24/G26*100</f>
        <v>#DIV/0!</v>
      </c>
      <c r="H28" s="9" t="e">
        <f>H24/H26*100</f>
        <v>#DIV/0!</v>
      </c>
      <c r="I28" s="9" t="e">
        <f>I24/I26*100</f>
        <v>#DIV/0!</v>
      </c>
      <c r="J28" s="68"/>
      <c r="K28" s="56"/>
      <c r="L28" s="81" t="s">
        <v>8</v>
      </c>
      <c r="M28" s="93">
        <f>I6</f>
        <v>1117</v>
      </c>
      <c r="N28" s="93">
        <f>I7</f>
        <v>2364</v>
      </c>
      <c r="O28" s="93">
        <f>I8</f>
        <v>3160</v>
      </c>
      <c r="Q28" s="57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29" ht="15" customHeight="1" thickBot="1" x14ac:dyDescent="0.3">
      <c r="A29" s="271"/>
      <c r="B29" s="230" t="s">
        <v>7</v>
      </c>
      <c r="C29" s="10" t="e">
        <f>C24/E24*100</f>
        <v>#DIV/0!</v>
      </c>
      <c r="D29" s="11" t="e">
        <f>D24/E24*100</f>
        <v>#DIV/0!</v>
      </c>
      <c r="E29" s="11" t="e">
        <f>SUM(C29:D29)</f>
        <v>#DIV/0!</v>
      </c>
      <c r="F29" s="12"/>
      <c r="G29" s="10" t="e">
        <f>G24/I24*100</f>
        <v>#DIV/0!</v>
      </c>
      <c r="H29" s="11" t="e">
        <f>H24/I24*100</f>
        <v>#DIV/0!</v>
      </c>
      <c r="I29" s="11" t="e">
        <f>SUM(G29:H29)</f>
        <v>#DIV/0!</v>
      </c>
      <c r="J29" s="71"/>
      <c r="K29" s="56"/>
      <c r="Q29" s="57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29" ht="15" customHeight="1" x14ac:dyDescent="0.25">
      <c r="A30" s="246" t="s">
        <v>13</v>
      </c>
      <c r="B30" s="231" t="s">
        <v>99</v>
      </c>
      <c r="C30" s="75">
        <f t="shared" ref="C30:J32" si="0">C6+C12+C18+C24</f>
        <v>242</v>
      </c>
      <c r="D30" s="27">
        <f t="shared" si="0"/>
        <v>356</v>
      </c>
      <c r="E30" s="27">
        <f t="shared" si="0"/>
        <v>598</v>
      </c>
      <c r="F30" s="28">
        <f t="shared" si="0"/>
        <v>93.877551020408163</v>
      </c>
      <c r="G30" s="75">
        <f t="shared" si="0"/>
        <v>766</v>
      </c>
      <c r="H30" s="27">
        <f t="shared" si="0"/>
        <v>2101</v>
      </c>
      <c r="I30" s="27">
        <f>I6+I12+I18+I24</f>
        <v>2867</v>
      </c>
      <c r="J30" s="67">
        <f t="shared" si="0"/>
        <v>34.241012779171143</v>
      </c>
      <c r="K30" s="56"/>
      <c r="Q30" s="57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29" ht="15" customHeight="1" x14ac:dyDescent="0.25">
      <c r="A31" s="247"/>
      <c r="B31" s="232" t="s">
        <v>96</v>
      </c>
      <c r="C31" s="77">
        <f t="shared" si="0"/>
        <v>670</v>
      </c>
      <c r="D31" s="42">
        <f t="shared" si="0"/>
        <v>525</v>
      </c>
      <c r="E31" s="42">
        <f t="shared" si="0"/>
        <v>1195</v>
      </c>
      <c r="F31" s="43">
        <f t="shared" si="0"/>
        <v>95.983935742971894</v>
      </c>
      <c r="G31" s="77">
        <f t="shared" si="0"/>
        <v>1635</v>
      </c>
      <c r="H31" s="42">
        <f t="shared" si="0"/>
        <v>2319</v>
      </c>
      <c r="I31" s="42">
        <f t="shared" si="0"/>
        <v>3954</v>
      </c>
      <c r="J31" s="72">
        <f t="shared" si="0"/>
        <v>80.267965895249688</v>
      </c>
      <c r="K31" s="64"/>
      <c r="L31" s="65"/>
      <c r="M31" s="65"/>
      <c r="N31" s="65"/>
      <c r="O31" s="65"/>
      <c r="P31" s="65"/>
      <c r="Q31" s="66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29" ht="15" customHeight="1" x14ac:dyDescent="0.25">
      <c r="A32" s="247"/>
      <c r="B32" s="232" t="s">
        <v>9</v>
      </c>
      <c r="C32" s="77">
        <f t="shared" si="0"/>
        <v>442</v>
      </c>
      <c r="D32" s="42">
        <f t="shared" si="0"/>
        <v>848</v>
      </c>
      <c r="E32" s="42">
        <f t="shared" si="0"/>
        <v>1290</v>
      </c>
      <c r="F32" s="43">
        <f t="shared" si="0"/>
        <v>99.002302379125098</v>
      </c>
      <c r="G32" s="77">
        <f t="shared" si="0"/>
        <v>1449</v>
      </c>
      <c r="H32" s="42">
        <f t="shared" si="0"/>
        <v>3168</v>
      </c>
      <c r="I32" s="42">
        <f t="shared" si="0"/>
        <v>4617</v>
      </c>
      <c r="J32" s="72">
        <f t="shared" si="0"/>
        <v>69.491270319084904</v>
      </c>
      <c r="K32" s="64"/>
      <c r="L32" s="65"/>
      <c r="M32" s="65"/>
      <c r="N32" s="65"/>
      <c r="O32" s="65"/>
      <c r="P32" s="65"/>
      <c r="Q32" s="6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17" ht="15" customHeight="1" thickBot="1" x14ac:dyDescent="0.3">
      <c r="A33" s="247"/>
      <c r="B33" s="232" t="s">
        <v>101</v>
      </c>
      <c r="C33" s="45">
        <f>C30/C31*100</f>
        <v>36.119402985074629</v>
      </c>
      <c r="D33" s="44">
        <f>D30/D31*100</f>
        <v>67.80952380952381</v>
      </c>
      <c r="E33" s="44">
        <f>E30/E31*100</f>
        <v>50.041841004184093</v>
      </c>
      <c r="F33" s="43"/>
      <c r="G33" s="45">
        <f>G30/G31*100</f>
        <v>46.850152905198776</v>
      </c>
      <c r="H33" s="44">
        <f>H30/H31*100</f>
        <v>90.599396291504959</v>
      </c>
      <c r="I33" s="44">
        <f>I30/I31*100</f>
        <v>72.508851795649974</v>
      </c>
      <c r="J33" s="72"/>
      <c r="K33" s="61"/>
      <c r="L33" s="62"/>
      <c r="M33" s="62"/>
      <c r="N33" s="62"/>
      <c r="O33" s="62"/>
      <c r="P33" s="62"/>
      <c r="Q33" s="63"/>
    </row>
    <row r="34" spans="1:17" ht="15" customHeight="1" x14ac:dyDescent="0.25">
      <c r="A34" s="247"/>
      <c r="B34" s="232" t="s">
        <v>100</v>
      </c>
      <c r="C34" s="45">
        <f>C30/C32*100</f>
        <v>54.751131221719461</v>
      </c>
      <c r="D34" s="44">
        <f>D30/D32*100</f>
        <v>41.981132075471699</v>
      </c>
      <c r="E34" s="44">
        <f>E30/E32*100</f>
        <v>46.356589147286819</v>
      </c>
      <c r="F34" s="43"/>
      <c r="G34" s="45">
        <f>G30/G32*100</f>
        <v>52.864044168391999</v>
      </c>
      <c r="H34" s="44">
        <f>H30/H32*100</f>
        <v>66.319444444444443</v>
      </c>
      <c r="I34" s="44">
        <f>I30/I32*100</f>
        <v>62.096599523500103</v>
      </c>
      <c r="J34" s="43"/>
      <c r="K34" s="238" t="s">
        <v>79</v>
      </c>
      <c r="L34" s="239"/>
      <c r="M34" s="239"/>
      <c r="N34" s="239"/>
      <c r="O34" s="239"/>
      <c r="P34" s="239"/>
      <c r="Q34" s="240"/>
    </row>
    <row r="35" spans="1:17" ht="15" customHeight="1" thickBot="1" x14ac:dyDescent="0.3">
      <c r="A35" s="248"/>
      <c r="B35" s="233" t="s">
        <v>7</v>
      </c>
      <c r="C35" s="50">
        <f>C30/E30*100</f>
        <v>40.468227424749166</v>
      </c>
      <c r="D35" s="48">
        <f>D30/E30*100</f>
        <v>59.531772575250841</v>
      </c>
      <c r="E35" s="48">
        <f>SUM(C35:D35)</f>
        <v>100</v>
      </c>
      <c r="F35" s="49"/>
      <c r="G35" s="50">
        <f>G30/I30*100</f>
        <v>26.717823508894316</v>
      </c>
      <c r="H35" s="48">
        <f>H30/I30*100</f>
        <v>73.282176491105687</v>
      </c>
      <c r="I35" s="48">
        <f>SUM(G35:H35)</f>
        <v>100</v>
      </c>
      <c r="J35" s="49"/>
      <c r="K35" s="241"/>
      <c r="L35" s="242"/>
      <c r="M35" s="242"/>
      <c r="N35" s="242"/>
      <c r="O35" s="242"/>
      <c r="P35" s="242"/>
      <c r="Q35" s="243"/>
    </row>
    <row r="36" spans="1:17" ht="15" customHeight="1" x14ac:dyDescent="0.25">
      <c r="A36" s="249" t="s">
        <v>14</v>
      </c>
      <c r="B36" s="227" t="s">
        <v>99</v>
      </c>
      <c r="C36" s="75">
        <v>2</v>
      </c>
      <c r="D36" s="27">
        <v>37</v>
      </c>
      <c r="E36" s="27">
        <f>SUM(C36:D36)</f>
        <v>39</v>
      </c>
      <c r="F36" s="28">
        <f>E36/E42*100</f>
        <v>6.1224489795918364</v>
      </c>
      <c r="G36" s="75">
        <v>486</v>
      </c>
      <c r="H36" s="27">
        <v>5020</v>
      </c>
      <c r="I36" s="27">
        <f>G36+H36</f>
        <v>5506</v>
      </c>
      <c r="J36" s="28">
        <f>I36/I42*100</f>
        <v>65.758987220828857</v>
      </c>
      <c r="K36" s="56"/>
      <c r="Q36" s="57"/>
    </row>
    <row r="37" spans="1:17" ht="15" customHeight="1" x14ac:dyDescent="0.25">
      <c r="A37" s="250"/>
      <c r="B37" s="228" t="s">
        <v>96</v>
      </c>
      <c r="C37" s="76">
        <v>2</v>
      </c>
      <c r="D37" s="22">
        <v>48</v>
      </c>
      <c r="E37" s="158">
        <f>SUM(C37:D37)</f>
        <v>50</v>
      </c>
      <c r="F37" s="23">
        <f>E37/E43*100</f>
        <v>4.0160642570281126</v>
      </c>
      <c r="G37" s="76">
        <v>211</v>
      </c>
      <c r="H37" s="22">
        <v>761</v>
      </c>
      <c r="I37" s="22">
        <f>G37+H37</f>
        <v>972</v>
      </c>
      <c r="J37" s="23">
        <f>I37/I43*100</f>
        <v>19.732034104750305</v>
      </c>
      <c r="K37" s="56"/>
      <c r="L37" s="81" t="s">
        <v>8</v>
      </c>
      <c r="M37" s="82">
        <f>J6</f>
        <v>13.340499223695209</v>
      </c>
      <c r="Q37" s="57"/>
    </row>
    <row r="38" spans="1:17" ht="15" customHeight="1" x14ac:dyDescent="0.25">
      <c r="A38" s="250"/>
      <c r="B38" s="228" t="s">
        <v>9</v>
      </c>
      <c r="C38" s="76">
        <v>7</v>
      </c>
      <c r="D38" s="22">
        <v>6</v>
      </c>
      <c r="E38" s="22">
        <f>SUM(C38:D38)</f>
        <v>13</v>
      </c>
      <c r="F38" s="23">
        <f>E38/E44*100</f>
        <v>0.9976976208749041</v>
      </c>
      <c r="G38" s="76">
        <v>746</v>
      </c>
      <c r="H38" s="22">
        <v>1281</v>
      </c>
      <c r="I38" s="22">
        <f>G38+H38</f>
        <v>2027</v>
      </c>
      <c r="J38" s="23">
        <f>I38/I44*100</f>
        <v>30.50872968091511</v>
      </c>
      <c r="K38" s="56"/>
      <c r="L38" s="81" t="s">
        <v>10</v>
      </c>
      <c r="M38" s="82">
        <f>J12</f>
        <v>9.0887376089812495</v>
      </c>
      <c r="Q38" s="57"/>
    </row>
    <row r="39" spans="1:17" ht="15" customHeight="1" x14ac:dyDescent="0.25">
      <c r="A39" s="250"/>
      <c r="B39" s="228" t="s">
        <v>101</v>
      </c>
      <c r="C39" s="25">
        <f>C36/C37*100</f>
        <v>100</v>
      </c>
      <c r="D39" s="24">
        <f>D36/D37*100</f>
        <v>77.083333333333343</v>
      </c>
      <c r="E39" s="24">
        <f>E36/E37*100</f>
        <v>78</v>
      </c>
      <c r="F39" s="23"/>
      <c r="G39" s="25">
        <f>G36/G37*100</f>
        <v>230.33175355450237</v>
      </c>
      <c r="H39" s="24">
        <f>H36/H37*100</f>
        <v>659.65834428383698</v>
      </c>
      <c r="I39" s="24">
        <f>I36/I37*100</f>
        <v>566.4609053497943</v>
      </c>
      <c r="J39" s="23"/>
      <c r="K39" s="56"/>
      <c r="L39" s="81" t="s">
        <v>11</v>
      </c>
      <c r="M39" s="82">
        <f>J18</f>
        <v>11.811775946494684</v>
      </c>
      <c r="Q39" s="57"/>
    </row>
    <row r="40" spans="1:17" ht="15" customHeight="1" x14ac:dyDescent="0.25">
      <c r="A40" s="250"/>
      <c r="B40" s="228" t="s">
        <v>100</v>
      </c>
      <c r="C40" s="25">
        <f>C36/C38*100</f>
        <v>28.571428571428569</v>
      </c>
      <c r="D40" s="220">
        <f>D36/D38*100</f>
        <v>616.66666666666674</v>
      </c>
      <c r="E40" s="24">
        <f>E36/E38*100</f>
        <v>300</v>
      </c>
      <c r="F40" s="23"/>
      <c r="G40" s="25">
        <f>G36/G38*100</f>
        <v>65.147453083109923</v>
      </c>
      <c r="H40" s="24">
        <f>H36/H38*100</f>
        <v>391.88134270101483</v>
      </c>
      <c r="I40" s="24">
        <f>I36/I38*100</f>
        <v>271.63295510606804</v>
      </c>
      <c r="J40" s="23"/>
      <c r="K40" s="56"/>
      <c r="L40" s="81" t="s">
        <v>12</v>
      </c>
      <c r="M40" s="82">
        <f>J24</f>
        <v>0</v>
      </c>
      <c r="Q40" s="57"/>
    </row>
    <row r="41" spans="1:17" ht="15" customHeight="1" thickBot="1" x14ac:dyDescent="0.3">
      <c r="A41" s="251"/>
      <c r="B41" s="234" t="s">
        <v>7</v>
      </c>
      <c r="C41" s="47">
        <f>C36/E36*100</f>
        <v>5.1282051282051277</v>
      </c>
      <c r="D41" s="46">
        <f>D36/E36*100</f>
        <v>94.871794871794862</v>
      </c>
      <c r="E41" s="46">
        <f>SUM(C41:D41)</f>
        <v>99.999999999999986</v>
      </c>
      <c r="F41" s="26"/>
      <c r="G41" s="47">
        <f>G36/I36*100</f>
        <v>8.8267344714856524</v>
      </c>
      <c r="H41" s="46">
        <f>H36/I36*100</f>
        <v>91.173265528514349</v>
      </c>
      <c r="I41" s="46">
        <f>SUM(G41:H41)</f>
        <v>100</v>
      </c>
      <c r="J41" s="26"/>
      <c r="K41" s="56"/>
      <c r="L41" s="81" t="s">
        <v>80</v>
      </c>
      <c r="M41" s="82">
        <f>J36</f>
        <v>65.758987220828857</v>
      </c>
      <c r="Q41" s="57"/>
    </row>
    <row r="42" spans="1:17" ht="15" customHeight="1" x14ac:dyDescent="0.25">
      <c r="A42" s="262" t="s">
        <v>77</v>
      </c>
      <c r="B42" s="235" t="s">
        <v>99</v>
      </c>
      <c r="C42" s="73">
        <f t="shared" ref="C42:D44" si="1">C30+C36</f>
        <v>244</v>
      </c>
      <c r="D42" s="51">
        <f t="shared" si="1"/>
        <v>393</v>
      </c>
      <c r="E42" s="51">
        <f>SUM(C42:D42)</f>
        <v>637</v>
      </c>
      <c r="F42" s="52">
        <f>F6+F12+F18+F24+F36</f>
        <v>100</v>
      </c>
      <c r="G42" s="73">
        <f>G30+G36</f>
        <v>1252</v>
      </c>
      <c r="H42" s="51">
        <f t="shared" ref="G42:H44" si="2">H30+H36</f>
        <v>7121</v>
      </c>
      <c r="I42" s="51">
        <f>SUM(G42:H42)</f>
        <v>8373</v>
      </c>
      <c r="J42" s="52">
        <f>J6+J12+J18+J24+J36</f>
        <v>100</v>
      </c>
      <c r="K42" s="56"/>
      <c r="Q42" s="57"/>
    </row>
    <row r="43" spans="1:17" ht="15" customHeight="1" x14ac:dyDescent="0.25">
      <c r="A43" s="262"/>
      <c r="B43" s="236" t="s">
        <v>96</v>
      </c>
      <c r="C43" s="74">
        <f t="shared" si="1"/>
        <v>672</v>
      </c>
      <c r="D43" s="32">
        <f t="shared" si="1"/>
        <v>573</v>
      </c>
      <c r="E43" s="32">
        <f>SUM(C43:D43)</f>
        <v>1245</v>
      </c>
      <c r="F43" s="33">
        <f>F31+F37</f>
        <v>100</v>
      </c>
      <c r="G43" s="74">
        <f t="shared" si="2"/>
        <v>1846</v>
      </c>
      <c r="H43" s="32">
        <f t="shared" si="2"/>
        <v>3080</v>
      </c>
      <c r="I43" s="32">
        <f>SUM(G43:H43)</f>
        <v>4926</v>
      </c>
      <c r="J43" s="33">
        <f>J7+J13+J19+J25+J37</f>
        <v>100</v>
      </c>
      <c r="K43" s="56"/>
      <c r="Q43" s="57"/>
    </row>
    <row r="44" spans="1:17" ht="15" customHeight="1" x14ac:dyDescent="0.25">
      <c r="A44" s="262"/>
      <c r="B44" s="236" t="s">
        <v>9</v>
      </c>
      <c r="C44" s="74">
        <f t="shared" si="1"/>
        <v>449</v>
      </c>
      <c r="D44" s="32">
        <f t="shared" si="1"/>
        <v>854</v>
      </c>
      <c r="E44" s="32">
        <f>SUM(C44:D44)</f>
        <v>1303</v>
      </c>
      <c r="F44" s="33">
        <f>F32+F38</f>
        <v>100</v>
      </c>
      <c r="G44" s="74">
        <f t="shared" si="2"/>
        <v>2195</v>
      </c>
      <c r="H44" s="32">
        <f t="shared" si="2"/>
        <v>4449</v>
      </c>
      <c r="I44" s="192">
        <f>SUM(G44:H44)</f>
        <v>6644</v>
      </c>
      <c r="J44" s="33">
        <f>J32+J38</f>
        <v>100.00000000000001</v>
      </c>
      <c r="K44" s="56"/>
      <c r="Q44" s="57"/>
    </row>
    <row r="45" spans="1:17" ht="15" customHeight="1" x14ac:dyDescent="0.25">
      <c r="A45" s="262"/>
      <c r="B45" s="236" t="s">
        <v>101</v>
      </c>
      <c r="C45" s="35">
        <f>C42/C43*100</f>
        <v>36.30952380952381</v>
      </c>
      <c r="D45" s="34">
        <f>D42/D43*100</f>
        <v>68.586387434554979</v>
      </c>
      <c r="E45" s="34">
        <f>E42/E43*100</f>
        <v>51.164658634538149</v>
      </c>
      <c r="F45" s="33"/>
      <c r="G45" s="35">
        <f>G42/G43*100</f>
        <v>67.822318526543881</v>
      </c>
      <c r="H45" s="34">
        <f>H42/H43*100</f>
        <v>231.2012987012987</v>
      </c>
      <c r="I45" s="34">
        <f>I42/I43*100</f>
        <v>169.97563946406822</v>
      </c>
      <c r="J45" s="33"/>
      <c r="K45" s="56"/>
      <c r="Q45" s="57"/>
    </row>
    <row r="46" spans="1:17" ht="15" customHeight="1" x14ac:dyDescent="0.25">
      <c r="A46" s="262"/>
      <c r="B46" s="236" t="s">
        <v>100</v>
      </c>
      <c r="C46" s="35">
        <f>C42/C44*100</f>
        <v>54.342984409799556</v>
      </c>
      <c r="D46" s="34">
        <f>D42/D44*100</f>
        <v>46.01873536299766</v>
      </c>
      <c r="E46" s="34">
        <f>E42/E44*100</f>
        <v>48.887183422870301</v>
      </c>
      <c r="F46" s="33"/>
      <c r="G46" s="35">
        <f>G42/G44*100</f>
        <v>57.038724373576308</v>
      </c>
      <c r="H46" s="34">
        <f>H42/H44*100</f>
        <v>160.05844009889861</v>
      </c>
      <c r="I46" s="34">
        <f>I42/I44*100</f>
        <v>126.02347983142685</v>
      </c>
      <c r="J46" s="33"/>
      <c r="K46" s="56"/>
      <c r="Q46" s="57"/>
    </row>
    <row r="47" spans="1:17" ht="15" customHeight="1" thickBot="1" x14ac:dyDescent="0.3">
      <c r="A47" s="263"/>
      <c r="B47" s="237" t="s">
        <v>7</v>
      </c>
      <c r="C47" s="38">
        <f>C42/E42*100</f>
        <v>38.30455259026688</v>
      </c>
      <c r="D47" s="36">
        <f>D42/E42*100</f>
        <v>61.695447409733127</v>
      </c>
      <c r="E47" s="36">
        <f>SUM(C47:D47)</f>
        <v>100</v>
      </c>
      <c r="F47" s="37"/>
      <c r="G47" s="38">
        <f>G42/I42*100</f>
        <v>14.952824555117642</v>
      </c>
      <c r="H47" s="36">
        <f>H42/I42*100</f>
        <v>85.047175444882356</v>
      </c>
      <c r="I47" s="36">
        <f>SUM(G47:H47)</f>
        <v>100</v>
      </c>
      <c r="J47" s="37"/>
      <c r="K47" s="58"/>
      <c r="L47" s="59"/>
      <c r="M47" s="59"/>
      <c r="N47" s="59"/>
      <c r="O47" s="59"/>
      <c r="P47" s="59"/>
      <c r="Q47" s="60"/>
    </row>
    <row r="48" spans="1:17" ht="15" customHeight="1" x14ac:dyDescent="0.25">
      <c r="A48" s="83"/>
      <c r="B48" s="84"/>
      <c r="C48" s="84"/>
      <c r="D48" s="84"/>
      <c r="E48" s="84"/>
      <c r="F48" s="84"/>
      <c r="G48" s="84"/>
      <c r="H48" s="84"/>
    </row>
    <row r="49" spans="1:17" ht="15" customHeight="1" x14ac:dyDescent="0.2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1:17" ht="1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ht="15" customHeight="1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ht="15" customHeight="1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15" customHeight="1" x14ac:dyDescent="0.2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ht="1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1:17" ht="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ht="15" customHeight="1" x14ac:dyDescent="0.2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1:17" ht="15" customHeigh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1:17" ht="1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1:17" ht="15" customHeight="1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1:17" ht="15" customHeight="1" x14ac:dyDescent="0.2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1:17" ht="15" customHeight="1" x14ac:dyDescent="0.2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ht="15" customHeight="1" x14ac:dyDescent="0.2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ht="15" customHeight="1" x14ac:dyDescent="0.2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7" ht="15" customHeight="1" x14ac:dyDescent="0.2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1:17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1:17" ht="15" customHeight="1" x14ac:dyDescent="0.2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ht="15" customHeight="1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1:17" ht="15" customHeight="1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1:17" ht="15" customHeight="1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7" ht="15" customHeight="1" x14ac:dyDescent="0.25">
      <c r="A70" s="8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ht="15" customHeight="1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5" customHeight="1" x14ac:dyDescent="0.25">
      <c r="A72" s="8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108"/>
  <sheetViews>
    <sheetView zoomScaleNormal="100" zoomScaleSheetLayoutView="80" zoomScalePageLayoutView="60" workbookViewId="0">
      <selection activeCell="S23" sqref="S22:S23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72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9.9499999999999993" customHeigh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9.9499999999999993" customHeight="1" thickBo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x14ac:dyDescent="0.25">
      <c r="A4" s="281" t="s">
        <v>97</v>
      </c>
      <c r="B4" s="274" t="s">
        <v>99</v>
      </c>
      <c r="C4" s="274"/>
      <c r="D4" s="274"/>
      <c r="E4" s="275" t="s">
        <v>96</v>
      </c>
      <c r="F4" s="274"/>
      <c r="G4" s="276"/>
      <c r="H4" s="274" t="s">
        <v>9</v>
      </c>
      <c r="I4" s="274"/>
      <c r="J4" s="274"/>
      <c r="K4" s="277" t="s">
        <v>101</v>
      </c>
      <c r="L4" s="278"/>
      <c r="M4" s="274" t="s">
        <v>100</v>
      </c>
      <c r="N4" s="274"/>
      <c r="O4" s="279" t="s">
        <v>98</v>
      </c>
      <c r="P4" s="280"/>
      <c r="Q4" s="100"/>
      <c r="R4" s="100"/>
      <c r="S4" s="100"/>
      <c r="T4" s="100"/>
      <c r="U4" s="100"/>
      <c r="V4" s="100"/>
      <c r="W4" s="107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</row>
    <row r="5" spans="1:44" ht="30.75" thickBot="1" x14ac:dyDescent="0.3">
      <c r="A5" s="282"/>
      <c r="B5" s="17" t="s">
        <v>15</v>
      </c>
      <c r="C5" s="18" t="s">
        <v>16</v>
      </c>
      <c r="D5" s="126" t="s">
        <v>17</v>
      </c>
      <c r="E5" s="19" t="s">
        <v>15</v>
      </c>
      <c r="F5" s="18" t="s">
        <v>16</v>
      </c>
      <c r="G5" s="20" t="s">
        <v>17</v>
      </c>
      <c r="H5" s="17" t="s">
        <v>15</v>
      </c>
      <c r="I5" s="18" t="s">
        <v>16</v>
      </c>
      <c r="J5" s="126" t="s">
        <v>17</v>
      </c>
      <c r="K5" s="19" t="s">
        <v>15</v>
      </c>
      <c r="L5" s="21" t="s">
        <v>16</v>
      </c>
      <c r="M5" s="17" t="s">
        <v>15</v>
      </c>
      <c r="N5" s="120" t="s">
        <v>16</v>
      </c>
      <c r="O5" s="19" t="s">
        <v>15</v>
      </c>
      <c r="P5" s="21" t="s">
        <v>16</v>
      </c>
      <c r="Q5" t="str">
        <f t="shared" ref="Q5:Q14" si="0">A6</f>
        <v>Hrvatska</v>
      </c>
      <c r="R5" s="101">
        <f>D6</f>
        <v>26.717823508894316</v>
      </c>
      <c r="W5" s="102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</row>
    <row r="6" spans="1:44" x14ac:dyDescent="0.25">
      <c r="A6" s="180" t="s">
        <v>81</v>
      </c>
      <c r="B6" s="122">
        <v>242</v>
      </c>
      <c r="C6" s="123">
        <v>766</v>
      </c>
      <c r="D6" s="127">
        <f t="shared" ref="D6:D37" si="1">IF($C$83&lt;&gt;0,C6/$C$83*100,0)</f>
        <v>26.717823508894316</v>
      </c>
      <c r="E6" s="124">
        <v>670</v>
      </c>
      <c r="F6" s="123">
        <v>1635</v>
      </c>
      <c r="G6" s="125">
        <f t="shared" ref="G6:G37" si="2">IF($F$83&lt;&gt;0,F6/$F$83*100,0)</f>
        <v>41.350531107738995</v>
      </c>
      <c r="H6" s="122">
        <v>442</v>
      </c>
      <c r="I6" s="123">
        <v>1449</v>
      </c>
      <c r="J6" s="127">
        <f t="shared" ref="J6:J37" si="3">IF($I$83&lt;&gt;0,I6/$I$83*100,0)</f>
        <v>31.384015594541907</v>
      </c>
      <c r="K6" s="132">
        <f t="shared" ref="K6:K37" si="4">IF(OR(B6&lt;&gt;0)*(E6&lt;&gt;0),B6/E6*100," ")</f>
        <v>36.119402985074629</v>
      </c>
      <c r="L6" s="133">
        <f t="shared" ref="L6:L37" si="5">IF(OR(C6&lt;&gt;0)*(F6&lt;&gt;0),C6/F6*100," ")</f>
        <v>46.850152905198776</v>
      </c>
      <c r="M6" s="189">
        <f t="shared" ref="M6:M37" si="6">IF(OR(B6&lt;&gt;0)*(H6&lt;&gt;0),B6/H6*100," ")</f>
        <v>54.751131221719461</v>
      </c>
      <c r="N6" s="190">
        <f t="shared" ref="N6:N37" si="7">IF(OR(C6&lt;&gt;0)*(I6&lt;&gt;0),C6/I6*100," ")</f>
        <v>52.864044168391999</v>
      </c>
      <c r="O6" s="131">
        <f>IF(OR(E6&lt;&gt;0)*(H6&lt;&gt;0),E6/H6*100," ")</f>
        <v>151.58371040723981</v>
      </c>
      <c r="P6" s="133">
        <f>IF(OR(F6&lt;&gt;0)*(I6&lt;&gt;0),F6/I6*100," ")</f>
        <v>112.83643892339545</v>
      </c>
      <c r="Q6" t="str">
        <f t="shared" si="0"/>
        <v>Srbija</v>
      </c>
      <c r="R6" s="101">
        <f t="shared" ref="R6:R14" si="8">D7</f>
        <v>14.161144053017091</v>
      </c>
      <c r="W6" s="102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</row>
    <row r="7" spans="1:44" x14ac:dyDescent="0.25">
      <c r="A7" s="178" t="s">
        <v>52</v>
      </c>
      <c r="B7" s="108">
        <v>19</v>
      </c>
      <c r="C7" s="109">
        <v>406</v>
      </c>
      <c r="D7" s="128">
        <f t="shared" si="1"/>
        <v>14.161144053017091</v>
      </c>
      <c r="E7" s="112">
        <v>6</v>
      </c>
      <c r="F7" s="109">
        <v>26</v>
      </c>
      <c r="G7" s="39">
        <f t="shared" si="2"/>
        <v>0.6575619625695498</v>
      </c>
      <c r="H7" s="108">
        <v>6</v>
      </c>
      <c r="I7" s="109">
        <v>78</v>
      </c>
      <c r="J7" s="127">
        <f t="shared" si="3"/>
        <v>1.6894087069525665</v>
      </c>
      <c r="K7" s="132">
        <f t="shared" si="4"/>
        <v>316.66666666666663</v>
      </c>
      <c r="L7" s="133">
        <f t="shared" si="5"/>
        <v>1561.5384615384614</v>
      </c>
      <c r="M7" s="40">
        <f t="shared" si="6"/>
        <v>316.66666666666663</v>
      </c>
      <c r="N7" s="41">
        <f t="shared" si="7"/>
        <v>520.51282051282055</v>
      </c>
      <c r="O7" s="131">
        <f t="shared" ref="O7:O38" si="9">IF(OR(E7&lt;&gt;0)*(H7&lt;&gt;0),E7/H7*100," ")</f>
        <v>100</v>
      </c>
      <c r="P7" s="133">
        <f t="shared" ref="P7:P70" si="10">IF(OR(F7&lt;&gt;0)*(I7&lt;&gt;0),F7/I7*100," ")</f>
        <v>33.333333333333329</v>
      </c>
      <c r="Q7" t="str">
        <f t="shared" si="0"/>
        <v>Njemačka</v>
      </c>
      <c r="R7" s="101">
        <f t="shared" si="8"/>
        <v>11.614928496686431</v>
      </c>
      <c r="W7" s="102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4" x14ac:dyDescent="0.25">
      <c r="A8" s="178" t="s">
        <v>22</v>
      </c>
      <c r="B8" s="108">
        <v>19</v>
      </c>
      <c r="C8" s="109">
        <v>333</v>
      </c>
      <c r="D8" s="128">
        <f t="shared" si="1"/>
        <v>11.614928496686431</v>
      </c>
      <c r="E8" s="112">
        <v>51</v>
      </c>
      <c r="F8" s="109">
        <v>418</v>
      </c>
      <c r="G8" s="39">
        <f t="shared" si="2"/>
        <v>10.571573090541223</v>
      </c>
      <c r="H8" s="108">
        <v>49</v>
      </c>
      <c r="I8" s="109">
        <v>460</v>
      </c>
      <c r="J8" s="127">
        <f t="shared" si="3"/>
        <v>9.9631795538228296</v>
      </c>
      <c r="K8" s="132">
        <f t="shared" si="4"/>
        <v>37.254901960784316</v>
      </c>
      <c r="L8" s="133">
        <f t="shared" si="5"/>
        <v>79.665071770334933</v>
      </c>
      <c r="M8" s="40">
        <f t="shared" si="6"/>
        <v>38.775510204081634</v>
      </c>
      <c r="N8" s="41">
        <f t="shared" si="7"/>
        <v>72.391304347826093</v>
      </c>
      <c r="O8" s="131">
        <f t="shared" si="9"/>
        <v>104.08163265306123</v>
      </c>
      <c r="P8" s="133">
        <f t="shared" si="10"/>
        <v>90.869565217391298</v>
      </c>
      <c r="Q8" t="str">
        <f t="shared" si="0"/>
        <v>Slovenija</v>
      </c>
      <c r="R8" s="101">
        <f t="shared" si="8"/>
        <v>9.7314265783048484</v>
      </c>
      <c r="W8" s="102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</row>
    <row r="9" spans="1:44" x14ac:dyDescent="0.25">
      <c r="A9" s="178" t="s">
        <v>20</v>
      </c>
      <c r="B9" s="108">
        <v>128</v>
      </c>
      <c r="C9" s="109">
        <v>279</v>
      </c>
      <c r="D9" s="128">
        <f t="shared" si="1"/>
        <v>9.7314265783048484</v>
      </c>
      <c r="E9" s="112">
        <v>262</v>
      </c>
      <c r="F9" s="109">
        <v>610</v>
      </c>
      <c r="G9" s="39">
        <f t="shared" si="2"/>
        <v>15.427415275670208</v>
      </c>
      <c r="H9" s="108">
        <v>333</v>
      </c>
      <c r="I9" s="109">
        <v>900</v>
      </c>
      <c r="J9" s="127">
        <f t="shared" si="3"/>
        <v>19.49317738791423</v>
      </c>
      <c r="K9" s="132">
        <f t="shared" si="4"/>
        <v>48.854961832061065</v>
      </c>
      <c r="L9" s="133">
        <f t="shared" si="5"/>
        <v>45.737704918032783</v>
      </c>
      <c r="M9" s="40">
        <f t="shared" si="6"/>
        <v>38.438438438438439</v>
      </c>
      <c r="N9" s="41">
        <f t="shared" si="7"/>
        <v>31</v>
      </c>
      <c r="O9" s="131">
        <f t="shared" si="9"/>
        <v>78.678678678678679</v>
      </c>
      <c r="P9" s="133">
        <f t="shared" si="10"/>
        <v>67.777777777777786</v>
      </c>
      <c r="Q9" t="str">
        <f t="shared" si="0"/>
        <v>Austrija</v>
      </c>
      <c r="R9" s="101">
        <f t="shared" si="8"/>
        <v>7.9874433205441226</v>
      </c>
      <c r="W9" s="102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</row>
    <row r="10" spans="1:44" x14ac:dyDescent="0.25">
      <c r="A10" s="178" t="s">
        <v>28</v>
      </c>
      <c r="B10" s="108">
        <v>61</v>
      </c>
      <c r="C10" s="109">
        <v>229</v>
      </c>
      <c r="D10" s="128">
        <f t="shared" si="1"/>
        <v>7.9874433205441226</v>
      </c>
      <c r="E10" s="112">
        <v>70</v>
      </c>
      <c r="F10" s="109">
        <v>268</v>
      </c>
      <c r="G10" s="39">
        <f t="shared" si="2"/>
        <v>6.7779463834092057</v>
      </c>
      <c r="H10" s="108">
        <v>300</v>
      </c>
      <c r="I10" s="109">
        <v>980</v>
      </c>
      <c r="J10" s="127">
        <f t="shared" si="3"/>
        <v>21.22590426683994</v>
      </c>
      <c r="K10" s="132">
        <f t="shared" si="4"/>
        <v>87.142857142857139</v>
      </c>
      <c r="L10" s="133">
        <f t="shared" si="5"/>
        <v>85.447761194029852</v>
      </c>
      <c r="M10" s="40">
        <f t="shared" si="6"/>
        <v>20.333333333333332</v>
      </c>
      <c r="N10" s="41">
        <f t="shared" si="7"/>
        <v>23.367346938775508</v>
      </c>
      <c r="O10" s="131">
        <f t="shared" si="9"/>
        <v>23.333333333333332</v>
      </c>
      <c r="P10" s="133">
        <f t="shared" si="10"/>
        <v>27.346938775510203</v>
      </c>
      <c r="Q10" t="str">
        <f t="shared" si="0"/>
        <v>BiH</v>
      </c>
      <c r="R10" s="101">
        <f t="shared" si="8"/>
        <v>6.6271363794907572</v>
      </c>
      <c r="W10" s="102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</row>
    <row r="11" spans="1:44" x14ac:dyDescent="0.25">
      <c r="A11" s="179" t="s">
        <v>105</v>
      </c>
      <c r="B11" s="116">
        <v>5</v>
      </c>
      <c r="C11" s="117">
        <v>190</v>
      </c>
      <c r="D11" s="129">
        <f t="shared" si="1"/>
        <v>6.6271363794907572</v>
      </c>
      <c r="E11" s="118">
        <v>21</v>
      </c>
      <c r="F11" s="117">
        <v>405</v>
      </c>
      <c r="G11" s="119">
        <f t="shared" si="2"/>
        <v>10.242792109256449</v>
      </c>
      <c r="H11" s="116">
        <v>31</v>
      </c>
      <c r="I11" s="110">
        <v>255</v>
      </c>
      <c r="J11" s="152">
        <f t="shared" si="3"/>
        <v>5.523066926575698</v>
      </c>
      <c r="K11" s="195">
        <f t="shared" si="4"/>
        <v>23.809523809523807</v>
      </c>
      <c r="L11" s="196">
        <f t="shared" si="5"/>
        <v>46.913580246913575</v>
      </c>
      <c r="M11" s="197">
        <f t="shared" si="6"/>
        <v>16.129032258064516</v>
      </c>
      <c r="N11" s="214">
        <f t="shared" si="7"/>
        <v>74.509803921568633</v>
      </c>
      <c r="O11" s="215">
        <f t="shared" si="9"/>
        <v>67.741935483870961</v>
      </c>
      <c r="P11" s="196">
        <f t="shared" si="10"/>
        <v>158.8235294117647</v>
      </c>
      <c r="Q11" t="str">
        <f t="shared" si="0"/>
        <v>Ostale azijske zemlje</v>
      </c>
      <c r="R11" s="101">
        <f t="shared" si="8"/>
        <v>6.1737007324729687</v>
      </c>
      <c r="W11" s="102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</row>
    <row r="12" spans="1:44" x14ac:dyDescent="0.25">
      <c r="A12" s="179" t="s">
        <v>108</v>
      </c>
      <c r="B12" s="116">
        <v>13</v>
      </c>
      <c r="C12" s="117">
        <v>177</v>
      </c>
      <c r="D12" s="129">
        <f t="shared" si="1"/>
        <v>6.1737007324729687</v>
      </c>
      <c r="E12" s="118">
        <v>6</v>
      </c>
      <c r="F12" s="117">
        <v>92</v>
      </c>
      <c r="G12" s="119">
        <f t="shared" si="2"/>
        <v>2.3267577137076381</v>
      </c>
      <c r="H12" s="116">
        <v>0</v>
      </c>
      <c r="I12" s="110">
        <v>0</v>
      </c>
      <c r="J12" s="152">
        <f t="shared" si="3"/>
        <v>0</v>
      </c>
      <c r="K12" s="195">
        <f t="shared" si="4"/>
        <v>216.66666666666666</v>
      </c>
      <c r="L12" s="196">
        <f t="shared" si="5"/>
        <v>192.39130434782609</v>
      </c>
      <c r="M12" s="197" t="str">
        <f t="shared" si="6"/>
        <v xml:space="preserve"> </v>
      </c>
      <c r="N12" s="214" t="str">
        <f t="shared" si="7"/>
        <v xml:space="preserve"> </v>
      </c>
      <c r="O12" s="215" t="str">
        <f t="shared" si="9"/>
        <v xml:space="preserve"> </v>
      </c>
      <c r="P12" s="196" t="str">
        <f t="shared" si="10"/>
        <v xml:space="preserve"> </v>
      </c>
      <c r="Q12" t="str">
        <f t="shared" si="0"/>
        <v>Kosovo</v>
      </c>
      <c r="R12" s="101">
        <f t="shared" si="8"/>
        <v>3.2438088594349499</v>
      </c>
      <c r="W12" s="102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</row>
    <row r="13" spans="1:44" x14ac:dyDescent="0.25">
      <c r="A13" s="179" t="s">
        <v>18</v>
      </c>
      <c r="B13" s="116">
        <v>1</v>
      </c>
      <c r="C13" s="117">
        <v>93</v>
      </c>
      <c r="D13" s="129">
        <f t="shared" si="1"/>
        <v>3.2438088594349499</v>
      </c>
      <c r="E13" s="118">
        <v>1</v>
      </c>
      <c r="F13" s="117">
        <v>5</v>
      </c>
      <c r="G13" s="119">
        <f t="shared" si="2"/>
        <v>0.12645422357106728</v>
      </c>
      <c r="H13" s="116">
        <v>0</v>
      </c>
      <c r="I13" s="110">
        <v>30</v>
      </c>
      <c r="J13" s="152">
        <f t="shared" si="3"/>
        <v>0.64977257959714096</v>
      </c>
      <c r="K13" s="195">
        <f t="shared" si="4"/>
        <v>100</v>
      </c>
      <c r="L13" s="196">
        <f t="shared" si="5"/>
        <v>1860.0000000000002</v>
      </c>
      <c r="M13" s="197" t="str">
        <f t="shared" si="6"/>
        <v xml:space="preserve"> </v>
      </c>
      <c r="N13" s="214">
        <f t="shared" si="7"/>
        <v>310</v>
      </c>
      <c r="O13" s="215" t="str">
        <f t="shared" si="9"/>
        <v xml:space="preserve"> </v>
      </c>
      <c r="P13" s="196">
        <f t="shared" si="10"/>
        <v>16.666666666666664</v>
      </c>
      <c r="Q13" t="str">
        <f t="shared" si="0"/>
        <v>Italija</v>
      </c>
      <c r="R13" s="101">
        <f t="shared" si="8"/>
        <v>2.9647715381932334</v>
      </c>
      <c r="W13" s="102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</row>
    <row r="14" spans="1:44" x14ac:dyDescent="0.25">
      <c r="A14" s="179" t="s">
        <v>40</v>
      </c>
      <c r="B14" s="116">
        <v>32</v>
      </c>
      <c r="C14" s="117">
        <v>85</v>
      </c>
      <c r="D14" s="129">
        <f t="shared" si="1"/>
        <v>2.9647715381932334</v>
      </c>
      <c r="E14" s="118">
        <v>27</v>
      </c>
      <c r="F14" s="117">
        <v>58</v>
      </c>
      <c r="G14" s="119">
        <f t="shared" si="2"/>
        <v>1.4668689934243804</v>
      </c>
      <c r="H14" s="116">
        <v>37</v>
      </c>
      <c r="I14" s="110">
        <v>71</v>
      </c>
      <c r="J14" s="152">
        <f t="shared" si="3"/>
        <v>1.537795105046567</v>
      </c>
      <c r="K14" s="195">
        <f t="shared" si="4"/>
        <v>118.5185185185185</v>
      </c>
      <c r="L14" s="196">
        <f t="shared" si="5"/>
        <v>146.55172413793102</v>
      </c>
      <c r="M14" s="197">
        <f t="shared" si="6"/>
        <v>86.486486486486484</v>
      </c>
      <c r="N14" s="214">
        <f t="shared" si="7"/>
        <v>119.71830985915493</v>
      </c>
      <c r="O14" s="215">
        <f t="shared" si="9"/>
        <v>72.972972972972968</v>
      </c>
      <c r="P14" s="196">
        <f t="shared" si="10"/>
        <v>81.690140845070431</v>
      </c>
      <c r="Q14" t="str">
        <f t="shared" si="0"/>
        <v>Mađarska</v>
      </c>
      <c r="R14" s="101">
        <f t="shared" si="8"/>
        <v>2.2322985699337288</v>
      </c>
      <c r="W14" s="10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</row>
    <row r="15" spans="1:44" ht="15.75" thickBot="1" x14ac:dyDescent="0.3">
      <c r="A15" s="179" t="s">
        <v>44</v>
      </c>
      <c r="B15" s="116">
        <v>35</v>
      </c>
      <c r="C15" s="117">
        <v>64</v>
      </c>
      <c r="D15" s="129">
        <f t="shared" si="1"/>
        <v>2.2322985699337288</v>
      </c>
      <c r="E15" s="118">
        <v>27</v>
      </c>
      <c r="F15" s="117">
        <v>92</v>
      </c>
      <c r="G15" s="119">
        <f t="shared" si="2"/>
        <v>2.3267577137076381</v>
      </c>
      <c r="H15" s="116">
        <v>26</v>
      </c>
      <c r="I15" s="110">
        <v>63</v>
      </c>
      <c r="J15" s="152">
        <f t="shared" si="3"/>
        <v>1.364522417153996</v>
      </c>
      <c r="K15" s="195">
        <f t="shared" si="4"/>
        <v>129.62962962962962</v>
      </c>
      <c r="L15" s="196">
        <f t="shared" si="5"/>
        <v>69.565217391304344</v>
      </c>
      <c r="M15" s="197">
        <f t="shared" si="6"/>
        <v>134.61538461538461</v>
      </c>
      <c r="N15" s="214">
        <f t="shared" si="7"/>
        <v>101.58730158730158</v>
      </c>
      <c r="O15" s="215">
        <f t="shared" si="9"/>
        <v>103.84615384615385</v>
      </c>
      <c r="P15" s="196">
        <f t="shared" si="10"/>
        <v>146.03174603174602</v>
      </c>
      <c r="Q15" s="103"/>
      <c r="R15" s="105"/>
      <c r="S15" s="103"/>
      <c r="T15" s="103"/>
      <c r="U15" s="103"/>
      <c r="V15" s="103"/>
      <c r="W15" s="104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</row>
    <row r="16" spans="1:44" x14ac:dyDescent="0.25">
      <c r="A16" s="4" t="s">
        <v>45</v>
      </c>
      <c r="B16" s="79">
        <v>0</v>
      </c>
      <c r="C16" s="5">
        <v>60</v>
      </c>
      <c r="D16" s="130">
        <f t="shared" si="1"/>
        <v>2.0927799093128705</v>
      </c>
      <c r="E16" s="80">
        <v>4</v>
      </c>
      <c r="F16" s="5">
        <v>102</v>
      </c>
      <c r="G16" s="94">
        <f t="shared" si="2"/>
        <v>2.5796661608497722</v>
      </c>
      <c r="H16" s="79">
        <v>3</v>
      </c>
      <c r="I16" s="5">
        <v>39</v>
      </c>
      <c r="J16" s="153">
        <f t="shared" si="3"/>
        <v>0.84470435347628325</v>
      </c>
      <c r="K16" s="194" t="str">
        <f t="shared" si="4"/>
        <v xml:space="preserve"> </v>
      </c>
      <c r="L16" s="198">
        <f t="shared" si="5"/>
        <v>58.82352941176471</v>
      </c>
      <c r="M16" s="95" t="str">
        <f t="shared" si="6"/>
        <v xml:space="preserve"> </v>
      </c>
      <c r="N16" s="96">
        <f t="shared" si="7"/>
        <v>153.84615384615387</v>
      </c>
      <c r="O16" s="199">
        <f t="shared" si="9"/>
        <v>133.33333333333331</v>
      </c>
      <c r="P16" s="198">
        <f t="shared" si="10"/>
        <v>261.53846153846155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</row>
    <row r="17" spans="1:44" x14ac:dyDescent="0.25">
      <c r="A17" s="4" t="s">
        <v>88</v>
      </c>
      <c r="B17" s="79">
        <v>3</v>
      </c>
      <c r="C17" s="5">
        <v>42</v>
      </c>
      <c r="D17" s="130">
        <f t="shared" si="1"/>
        <v>1.4649459365190094</v>
      </c>
      <c r="E17" s="80">
        <v>9</v>
      </c>
      <c r="F17" s="5">
        <v>46</v>
      </c>
      <c r="G17" s="94">
        <f t="shared" si="2"/>
        <v>1.163378856853819</v>
      </c>
      <c r="H17" s="79">
        <v>0</v>
      </c>
      <c r="I17" s="5">
        <v>71</v>
      </c>
      <c r="J17" s="153">
        <f t="shared" si="3"/>
        <v>1.537795105046567</v>
      </c>
      <c r="K17" s="194">
        <f t="shared" si="4"/>
        <v>33.333333333333329</v>
      </c>
      <c r="L17" s="198">
        <f t="shared" si="5"/>
        <v>91.304347826086953</v>
      </c>
      <c r="M17" s="95" t="str">
        <f t="shared" si="6"/>
        <v xml:space="preserve"> </v>
      </c>
      <c r="N17" s="96">
        <f t="shared" si="7"/>
        <v>59.154929577464785</v>
      </c>
      <c r="O17" s="199" t="str">
        <f t="shared" si="9"/>
        <v xml:space="preserve"> </v>
      </c>
      <c r="P17" s="198">
        <f t="shared" si="10"/>
        <v>64.788732394366207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</row>
    <row r="18" spans="1:44" x14ac:dyDescent="0.25">
      <c r="A18" s="4" t="s">
        <v>27</v>
      </c>
      <c r="B18" s="79">
        <v>4</v>
      </c>
      <c r="C18" s="5">
        <v>38</v>
      </c>
      <c r="D18" s="130">
        <f t="shared" si="1"/>
        <v>1.3254272758981513</v>
      </c>
      <c r="E18" s="80">
        <v>2</v>
      </c>
      <c r="F18" s="5">
        <v>22</v>
      </c>
      <c r="G18" s="94">
        <f t="shared" si="2"/>
        <v>0.55639858371269602</v>
      </c>
      <c r="H18" s="79">
        <v>1</v>
      </c>
      <c r="I18" s="5">
        <v>34</v>
      </c>
      <c r="J18" s="153">
        <f t="shared" si="3"/>
        <v>0.73640892354342646</v>
      </c>
      <c r="K18" s="194">
        <f t="shared" si="4"/>
        <v>200</v>
      </c>
      <c r="L18" s="198">
        <f t="shared" si="5"/>
        <v>172.72727272727272</v>
      </c>
      <c r="M18" s="95">
        <f t="shared" si="6"/>
        <v>400</v>
      </c>
      <c r="N18" s="96">
        <f t="shared" si="7"/>
        <v>111.76470588235294</v>
      </c>
      <c r="O18" s="199">
        <f t="shared" si="9"/>
        <v>200</v>
      </c>
      <c r="P18" s="198">
        <f t="shared" si="10"/>
        <v>64.705882352941174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x14ac:dyDescent="0.25">
      <c r="A19" s="4" t="s">
        <v>34</v>
      </c>
      <c r="B19" s="141">
        <v>8</v>
      </c>
      <c r="C19" s="111">
        <v>25</v>
      </c>
      <c r="D19" s="130">
        <f t="shared" si="1"/>
        <v>0.87199162888036286</v>
      </c>
      <c r="E19" s="80">
        <v>2</v>
      </c>
      <c r="F19" s="5">
        <v>12</v>
      </c>
      <c r="G19" s="94">
        <f t="shared" si="2"/>
        <v>0.30349013657056145</v>
      </c>
      <c r="H19" s="79">
        <v>8</v>
      </c>
      <c r="I19" s="5">
        <v>10</v>
      </c>
      <c r="J19" s="153">
        <f t="shared" si="3"/>
        <v>0.21659085986571366</v>
      </c>
      <c r="K19" s="194">
        <f t="shared" si="4"/>
        <v>400</v>
      </c>
      <c r="L19" s="198">
        <f t="shared" si="5"/>
        <v>208.33333333333334</v>
      </c>
      <c r="M19" s="95">
        <f t="shared" si="6"/>
        <v>100</v>
      </c>
      <c r="N19" s="96">
        <f t="shared" si="7"/>
        <v>250</v>
      </c>
      <c r="O19" s="199">
        <f t="shared" si="9"/>
        <v>25</v>
      </c>
      <c r="P19" s="198">
        <f t="shared" si="10"/>
        <v>120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</row>
    <row r="20" spans="1:44" x14ac:dyDescent="0.25">
      <c r="A20" s="4" t="s">
        <v>51</v>
      </c>
      <c r="B20" s="141">
        <v>2</v>
      </c>
      <c r="C20" s="111">
        <v>18</v>
      </c>
      <c r="D20" s="130">
        <f t="shared" si="1"/>
        <v>0.62783397279386122</v>
      </c>
      <c r="E20" s="80">
        <v>0</v>
      </c>
      <c r="F20" s="5">
        <v>25</v>
      </c>
      <c r="G20" s="94">
        <f t="shared" si="2"/>
        <v>0.63227111785533641</v>
      </c>
      <c r="H20" s="79">
        <v>9</v>
      </c>
      <c r="I20" s="5">
        <v>20</v>
      </c>
      <c r="J20" s="153">
        <f t="shared" si="3"/>
        <v>0.43318171973142733</v>
      </c>
      <c r="K20" s="194" t="str">
        <f t="shared" si="4"/>
        <v xml:space="preserve"> </v>
      </c>
      <c r="L20" s="198">
        <f t="shared" si="5"/>
        <v>72</v>
      </c>
      <c r="M20" s="95">
        <f t="shared" si="6"/>
        <v>22.222222222222221</v>
      </c>
      <c r="N20" s="96">
        <f t="shared" si="7"/>
        <v>90</v>
      </c>
      <c r="O20" s="199" t="str">
        <f t="shared" si="9"/>
        <v xml:space="preserve"> </v>
      </c>
      <c r="P20" s="198">
        <f t="shared" si="10"/>
        <v>125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</row>
    <row r="21" spans="1:44" ht="17.25" customHeight="1" x14ac:dyDescent="0.25">
      <c r="A21" s="4" t="s">
        <v>87</v>
      </c>
      <c r="B21" s="79">
        <v>5</v>
      </c>
      <c r="C21" s="5">
        <v>16</v>
      </c>
      <c r="D21" s="130">
        <f t="shared" si="1"/>
        <v>0.55807464248343219</v>
      </c>
      <c r="E21" s="80">
        <v>1</v>
      </c>
      <c r="F21" s="5">
        <v>1</v>
      </c>
      <c r="G21" s="94">
        <f t="shared" si="2"/>
        <v>2.5290844714213456E-2</v>
      </c>
      <c r="H21" s="79">
        <v>6</v>
      </c>
      <c r="I21" s="5">
        <v>31</v>
      </c>
      <c r="J21" s="153">
        <f t="shared" si="3"/>
        <v>0.67143166558371237</v>
      </c>
      <c r="K21" s="194">
        <f t="shared" si="4"/>
        <v>500</v>
      </c>
      <c r="L21" s="198">
        <f t="shared" si="5"/>
        <v>1600</v>
      </c>
      <c r="M21" s="95">
        <f t="shared" si="6"/>
        <v>83.333333333333343</v>
      </c>
      <c r="N21" s="96">
        <f t="shared" si="7"/>
        <v>51.612903225806448</v>
      </c>
      <c r="O21" s="199">
        <f t="shared" si="9"/>
        <v>16.666666666666664</v>
      </c>
      <c r="P21" s="198">
        <f t="shared" si="10"/>
        <v>3.225806451612903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</row>
    <row r="22" spans="1:44" x14ac:dyDescent="0.25">
      <c r="A22" s="4" t="s">
        <v>19</v>
      </c>
      <c r="B22" s="141">
        <v>3</v>
      </c>
      <c r="C22" s="111">
        <v>15</v>
      </c>
      <c r="D22" s="130">
        <f t="shared" si="1"/>
        <v>0.52319497732821763</v>
      </c>
      <c r="E22" s="80">
        <v>0</v>
      </c>
      <c r="F22" s="5">
        <v>0</v>
      </c>
      <c r="G22" s="94">
        <f t="shared" si="2"/>
        <v>0</v>
      </c>
      <c r="H22" s="79">
        <v>13</v>
      </c>
      <c r="I22" s="5">
        <v>61</v>
      </c>
      <c r="J22" s="153">
        <f t="shared" si="3"/>
        <v>1.3212042451808534</v>
      </c>
      <c r="K22" s="194" t="str">
        <f t="shared" si="4"/>
        <v xml:space="preserve"> </v>
      </c>
      <c r="L22" s="198" t="str">
        <f t="shared" si="5"/>
        <v xml:space="preserve"> </v>
      </c>
      <c r="M22" s="95">
        <f t="shared" si="6"/>
        <v>23.076923076923077</v>
      </c>
      <c r="N22" s="96">
        <f t="shared" si="7"/>
        <v>24.590163934426229</v>
      </c>
      <c r="O22" s="199" t="str">
        <f t="shared" si="9"/>
        <v xml:space="preserve"> </v>
      </c>
      <c r="P22" s="198" t="str">
        <f t="shared" si="10"/>
        <v xml:space="preserve"> </v>
      </c>
      <c r="Q22" s="106"/>
      <c r="R22" s="200"/>
      <c r="S22" s="200"/>
      <c r="T22" s="200"/>
      <c r="U22" s="200"/>
      <c r="V22" s="200"/>
      <c r="W22" s="200"/>
      <c r="X22" s="200"/>
      <c r="Y22" s="200"/>
      <c r="Z22" s="200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</row>
    <row r="23" spans="1:44" x14ac:dyDescent="0.25">
      <c r="A23" s="4" t="s">
        <v>85</v>
      </c>
      <c r="B23" s="141">
        <v>2</v>
      </c>
      <c r="C23" s="111">
        <v>10</v>
      </c>
      <c r="D23" s="130">
        <f t="shared" si="1"/>
        <v>0.34879665155214512</v>
      </c>
      <c r="E23" s="80">
        <v>1</v>
      </c>
      <c r="F23" s="5">
        <v>1</v>
      </c>
      <c r="G23" s="94">
        <f t="shared" si="2"/>
        <v>2.5290844714213456E-2</v>
      </c>
      <c r="H23" s="79">
        <v>0</v>
      </c>
      <c r="I23" s="5">
        <v>0</v>
      </c>
      <c r="J23" s="153">
        <f t="shared" si="3"/>
        <v>0</v>
      </c>
      <c r="K23" s="194">
        <f t="shared" si="4"/>
        <v>200</v>
      </c>
      <c r="L23" s="198">
        <f t="shared" si="5"/>
        <v>1000</v>
      </c>
      <c r="M23" s="95" t="str">
        <f t="shared" si="6"/>
        <v xml:space="preserve"> </v>
      </c>
      <c r="N23" s="96" t="str">
        <f t="shared" si="7"/>
        <v xml:space="preserve"> </v>
      </c>
      <c r="O23" s="199" t="str">
        <f t="shared" si="9"/>
        <v xml:space="preserve"> </v>
      </c>
      <c r="P23" s="198" t="str">
        <f t="shared" si="10"/>
        <v xml:space="preserve"> </v>
      </c>
      <c r="Q23" s="106"/>
      <c r="R23" s="201"/>
      <c r="S23" s="202"/>
      <c r="T23" s="202"/>
      <c r="U23" s="203"/>
      <c r="V23" s="202"/>
      <c r="W23" s="202"/>
      <c r="X23" s="203"/>
      <c r="Y23" s="204"/>
      <c r="Z23" s="204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</row>
    <row r="24" spans="1:44" x14ac:dyDescent="0.25">
      <c r="A24" s="4" t="s">
        <v>74</v>
      </c>
      <c r="B24" s="141">
        <v>3</v>
      </c>
      <c r="C24" s="111">
        <v>5</v>
      </c>
      <c r="D24" s="130">
        <f t="shared" si="1"/>
        <v>0.17439832577607256</v>
      </c>
      <c r="E24" s="80">
        <v>1</v>
      </c>
      <c r="F24" s="5">
        <v>1</v>
      </c>
      <c r="G24" s="94">
        <f t="shared" si="2"/>
        <v>2.5290844714213456E-2</v>
      </c>
      <c r="H24" s="79">
        <v>0</v>
      </c>
      <c r="I24" s="5">
        <v>0</v>
      </c>
      <c r="J24" s="153">
        <f t="shared" si="3"/>
        <v>0</v>
      </c>
      <c r="K24" s="194">
        <f t="shared" si="4"/>
        <v>300</v>
      </c>
      <c r="L24" s="198">
        <f t="shared" si="5"/>
        <v>500</v>
      </c>
      <c r="M24" s="95" t="str">
        <f t="shared" si="6"/>
        <v xml:space="preserve"> </v>
      </c>
      <c r="N24" s="96" t="str">
        <f t="shared" si="7"/>
        <v xml:space="preserve"> </v>
      </c>
      <c r="O24" s="199" t="str">
        <f t="shared" si="9"/>
        <v xml:space="preserve"> </v>
      </c>
      <c r="P24" s="198" t="str">
        <f t="shared" si="10"/>
        <v xml:space="preserve"> </v>
      </c>
      <c r="Q24" s="106"/>
      <c r="R24" s="201"/>
      <c r="S24" s="202"/>
      <c r="T24" s="202"/>
      <c r="U24" s="203"/>
      <c r="V24" s="202"/>
      <c r="W24" s="202"/>
      <c r="X24" s="203"/>
      <c r="Y24" s="204"/>
      <c r="Z24" s="204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</row>
    <row r="25" spans="1:44" x14ac:dyDescent="0.25">
      <c r="A25" s="4" t="s">
        <v>89</v>
      </c>
      <c r="B25" s="141">
        <v>4</v>
      </c>
      <c r="C25" s="111">
        <v>4</v>
      </c>
      <c r="D25" s="130">
        <f t="shared" si="1"/>
        <v>0.13951866062085805</v>
      </c>
      <c r="E25" s="80">
        <v>0</v>
      </c>
      <c r="F25" s="5">
        <v>0</v>
      </c>
      <c r="G25" s="94">
        <f t="shared" si="2"/>
        <v>0</v>
      </c>
      <c r="H25" s="79">
        <v>0</v>
      </c>
      <c r="I25" s="5">
        <v>0</v>
      </c>
      <c r="J25" s="153">
        <f t="shared" si="3"/>
        <v>0</v>
      </c>
      <c r="K25" s="194" t="str">
        <f t="shared" si="4"/>
        <v xml:space="preserve"> </v>
      </c>
      <c r="L25" s="198" t="str">
        <f t="shared" si="5"/>
        <v xml:space="preserve"> </v>
      </c>
      <c r="M25" s="95" t="str">
        <f t="shared" si="6"/>
        <v xml:space="preserve"> </v>
      </c>
      <c r="N25" s="96" t="str">
        <f t="shared" si="7"/>
        <v xml:space="preserve"> </v>
      </c>
      <c r="O25" s="199" t="str">
        <f t="shared" si="9"/>
        <v xml:space="preserve"> </v>
      </c>
      <c r="P25" s="198" t="str">
        <f t="shared" si="10"/>
        <v xml:space="preserve"> </v>
      </c>
      <c r="Q25" s="106"/>
      <c r="R25" s="201"/>
      <c r="S25" s="202"/>
      <c r="T25" s="202"/>
      <c r="U25" s="203"/>
      <c r="V25" s="202"/>
      <c r="W25" s="202"/>
      <c r="X25" s="203"/>
      <c r="Y25" s="204"/>
      <c r="Z25" s="204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</row>
    <row r="26" spans="1:44" x14ac:dyDescent="0.25">
      <c r="A26" s="4" t="s">
        <v>24</v>
      </c>
      <c r="B26" s="141">
        <v>2</v>
      </c>
      <c r="C26" s="111">
        <v>3</v>
      </c>
      <c r="D26" s="130">
        <f t="shared" si="1"/>
        <v>0.10463899546564352</v>
      </c>
      <c r="E26" s="80">
        <v>0</v>
      </c>
      <c r="F26" s="5">
        <v>29</v>
      </c>
      <c r="G26" s="94">
        <f t="shared" si="2"/>
        <v>0.73343449671219019</v>
      </c>
      <c r="H26" s="79">
        <v>3</v>
      </c>
      <c r="I26" s="5">
        <v>16</v>
      </c>
      <c r="J26" s="153">
        <f t="shared" si="3"/>
        <v>0.34654537578514188</v>
      </c>
      <c r="K26" s="194" t="str">
        <f t="shared" si="4"/>
        <v xml:space="preserve"> </v>
      </c>
      <c r="L26" s="198">
        <f t="shared" si="5"/>
        <v>10.344827586206897</v>
      </c>
      <c r="M26" s="95">
        <f t="shared" si="6"/>
        <v>66.666666666666657</v>
      </c>
      <c r="N26" s="96">
        <f t="shared" si="7"/>
        <v>18.75</v>
      </c>
      <c r="O26" s="199" t="str">
        <f t="shared" si="9"/>
        <v xml:space="preserve"> </v>
      </c>
      <c r="P26" s="198">
        <f t="shared" si="10"/>
        <v>181.25</v>
      </c>
      <c r="Q26" s="106"/>
      <c r="R26" s="201"/>
      <c r="S26" s="202"/>
      <c r="T26" s="202"/>
      <c r="U26" s="203"/>
      <c r="V26" s="202"/>
      <c r="W26" s="202"/>
      <c r="X26" s="203"/>
      <c r="Y26" s="204"/>
      <c r="Z26" s="204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</row>
    <row r="27" spans="1:44" x14ac:dyDescent="0.25">
      <c r="A27" s="4" t="s">
        <v>25</v>
      </c>
      <c r="B27" s="141">
        <v>2</v>
      </c>
      <c r="C27" s="111">
        <v>2</v>
      </c>
      <c r="D27" s="130">
        <f t="shared" si="1"/>
        <v>6.9759330310429024E-2</v>
      </c>
      <c r="E27" s="80">
        <v>5</v>
      </c>
      <c r="F27" s="5">
        <v>5</v>
      </c>
      <c r="G27" s="94">
        <f t="shared" si="2"/>
        <v>0.12645422357106728</v>
      </c>
      <c r="H27" s="79">
        <v>8</v>
      </c>
      <c r="I27" s="5">
        <v>10</v>
      </c>
      <c r="J27" s="153">
        <f t="shared" si="3"/>
        <v>0.21659085986571366</v>
      </c>
      <c r="K27" s="194">
        <f t="shared" si="4"/>
        <v>40</v>
      </c>
      <c r="L27" s="198">
        <f t="shared" si="5"/>
        <v>40</v>
      </c>
      <c r="M27" s="95">
        <f t="shared" si="6"/>
        <v>25</v>
      </c>
      <c r="N27" s="96">
        <f t="shared" si="7"/>
        <v>20</v>
      </c>
      <c r="O27" s="199">
        <f t="shared" si="9"/>
        <v>62.5</v>
      </c>
      <c r="P27" s="198">
        <f t="shared" si="10"/>
        <v>50</v>
      </c>
      <c r="Q27" s="106"/>
      <c r="R27" s="201"/>
      <c r="S27" s="202"/>
      <c r="T27" s="202"/>
      <c r="U27" s="203"/>
      <c r="V27" s="202"/>
      <c r="W27" s="202"/>
      <c r="X27" s="203"/>
      <c r="Y27" s="204"/>
      <c r="Z27" s="204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</row>
    <row r="28" spans="1:44" x14ac:dyDescent="0.25">
      <c r="A28" s="4" t="s">
        <v>75</v>
      </c>
      <c r="B28" s="79">
        <v>1</v>
      </c>
      <c r="C28" s="5">
        <v>2</v>
      </c>
      <c r="D28" s="130">
        <f t="shared" si="1"/>
        <v>6.9759330310429024E-2</v>
      </c>
      <c r="E28" s="80">
        <v>0</v>
      </c>
      <c r="F28" s="5">
        <v>0</v>
      </c>
      <c r="G28" s="94">
        <f t="shared" si="2"/>
        <v>0</v>
      </c>
      <c r="H28" s="79">
        <v>0</v>
      </c>
      <c r="I28" s="5">
        <v>0</v>
      </c>
      <c r="J28" s="153">
        <f t="shared" si="3"/>
        <v>0</v>
      </c>
      <c r="K28" s="194" t="str">
        <f t="shared" si="4"/>
        <v xml:space="preserve"> </v>
      </c>
      <c r="L28" s="198" t="str">
        <f t="shared" si="5"/>
        <v xml:space="preserve"> </v>
      </c>
      <c r="M28" s="95" t="str">
        <f t="shared" si="6"/>
        <v xml:space="preserve"> </v>
      </c>
      <c r="N28" s="96" t="str">
        <f t="shared" si="7"/>
        <v xml:space="preserve"> </v>
      </c>
      <c r="O28" s="199" t="str">
        <f t="shared" si="9"/>
        <v xml:space="preserve"> </v>
      </c>
      <c r="P28" s="198" t="str">
        <f t="shared" si="10"/>
        <v xml:space="preserve"> </v>
      </c>
      <c r="Q28" s="106"/>
      <c r="R28" s="201"/>
      <c r="S28" s="202"/>
      <c r="T28" s="202"/>
      <c r="U28" s="203"/>
      <c r="V28" s="202"/>
      <c r="W28" s="202"/>
      <c r="X28" s="203"/>
      <c r="Y28" s="204"/>
      <c r="Z28" s="204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</row>
    <row r="29" spans="1:44" x14ac:dyDescent="0.25">
      <c r="A29" s="4" t="s">
        <v>26</v>
      </c>
      <c r="B29" s="79">
        <v>1</v>
      </c>
      <c r="C29" s="5">
        <v>2</v>
      </c>
      <c r="D29" s="130">
        <f t="shared" si="1"/>
        <v>6.9759330310429024E-2</v>
      </c>
      <c r="E29" s="80">
        <v>4</v>
      </c>
      <c r="F29" s="5">
        <v>10</v>
      </c>
      <c r="G29" s="94">
        <f t="shared" si="2"/>
        <v>0.25290844714213456</v>
      </c>
      <c r="H29" s="79">
        <v>0</v>
      </c>
      <c r="I29" s="5">
        <v>0</v>
      </c>
      <c r="J29" s="153">
        <f t="shared" si="3"/>
        <v>0</v>
      </c>
      <c r="K29" s="194">
        <f t="shared" si="4"/>
        <v>25</v>
      </c>
      <c r="L29" s="198">
        <f t="shared" si="5"/>
        <v>20</v>
      </c>
      <c r="M29" s="95" t="str">
        <f t="shared" si="6"/>
        <v xml:space="preserve"> </v>
      </c>
      <c r="N29" s="96" t="str">
        <f t="shared" si="7"/>
        <v xml:space="preserve"> </v>
      </c>
      <c r="O29" s="199" t="str">
        <f t="shared" si="9"/>
        <v xml:space="preserve"> </v>
      </c>
      <c r="P29" s="198" t="str">
        <f t="shared" si="10"/>
        <v xml:space="preserve"> </v>
      </c>
      <c r="Q29" s="106"/>
      <c r="R29" s="201"/>
      <c r="S29" s="202"/>
      <c r="T29" s="202"/>
      <c r="U29" s="203"/>
      <c r="V29" s="202"/>
      <c r="W29" s="202"/>
      <c r="X29" s="203"/>
      <c r="Y29" s="204"/>
      <c r="Z29" s="204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</row>
    <row r="30" spans="1:44" x14ac:dyDescent="0.25">
      <c r="A30" s="4" t="s">
        <v>35</v>
      </c>
      <c r="B30" s="79">
        <v>1</v>
      </c>
      <c r="C30" s="5">
        <v>1</v>
      </c>
      <c r="D30" s="130">
        <f t="shared" si="1"/>
        <v>3.4879665155214512E-2</v>
      </c>
      <c r="E30" s="80">
        <v>0</v>
      </c>
      <c r="F30" s="5">
        <v>0</v>
      </c>
      <c r="G30" s="94">
        <f t="shared" si="2"/>
        <v>0</v>
      </c>
      <c r="H30" s="79">
        <v>2</v>
      </c>
      <c r="I30" s="5">
        <v>3</v>
      </c>
      <c r="J30" s="153">
        <f t="shared" si="3"/>
        <v>6.4977257959714096E-2</v>
      </c>
      <c r="K30" s="194" t="str">
        <f t="shared" si="4"/>
        <v xml:space="preserve"> </v>
      </c>
      <c r="L30" s="198" t="str">
        <f t="shared" si="5"/>
        <v xml:space="preserve"> </v>
      </c>
      <c r="M30" s="95">
        <f t="shared" si="6"/>
        <v>50</v>
      </c>
      <c r="N30" s="96">
        <f t="shared" si="7"/>
        <v>33.333333333333329</v>
      </c>
      <c r="O30" s="199" t="str">
        <f t="shared" si="9"/>
        <v xml:space="preserve"> </v>
      </c>
      <c r="P30" s="198" t="str">
        <f t="shared" si="10"/>
        <v xml:space="preserve"> </v>
      </c>
      <c r="Q30" s="106"/>
      <c r="R30" s="201"/>
      <c r="S30" s="202"/>
      <c r="T30" s="202"/>
      <c r="U30" s="203"/>
      <c r="V30" s="202"/>
      <c r="W30" s="202"/>
      <c r="X30" s="203"/>
      <c r="Y30" s="204"/>
      <c r="Z30" s="204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</row>
    <row r="31" spans="1:44" x14ac:dyDescent="0.25">
      <c r="A31" s="4" t="s">
        <v>58</v>
      </c>
      <c r="B31" s="79">
        <v>1</v>
      </c>
      <c r="C31" s="5">
        <v>1</v>
      </c>
      <c r="D31" s="130">
        <f t="shared" si="1"/>
        <v>3.4879665155214512E-2</v>
      </c>
      <c r="E31" s="80">
        <v>0</v>
      </c>
      <c r="F31" s="5">
        <v>0</v>
      </c>
      <c r="G31" s="94">
        <f t="shared" si="2"/>
        <v>0</v>
      </c>
      <c r="H31" s="79">
        <v>0</v>
      </c>
      <c r="I31" s="5">
        <v>0</v>
      </c>
      <c r="J31" s="153">
        <f t="shared" si="3"/>
        <v>0</v>
      </c>
      <c r="K31" s="194" t="str">
        <f t="shared" si="4"/>
        <v xml:space="preserve"> </v>
      </c>
      <c r="L31" s="198" t="str">
        <f t="shared" si="5"/>
        <v xml:space="preserve"> </v>
      </c>
      <c r="M31" s="95" t="str">
        <f t="shared" si="6"/>
        <v xml:space="preserve"> </v>
      </c>
      <c r="N31" s="96" t="str">
        <f t="shared" si="7"/>
        <v xml:space="preserve"> </v>
      </c>
      <c r="O31" s="199" t="str">
        <f t="shared" si="9"/>
        <v xml:space="preserve"> </v>
      </c>
      <c r="P31" s="198" t="str">
        <f t="shared" si="10"/>
        <v xml:space="preserve"> </v>
      </c>
      <c r="Q31" s="106"/>
      <c r="R31" s="201"/>
      <c r="S31" s="202"/>
      <c r="T31" s="202"/>
      <c r="U31" s="203"/>
      <c r="V31" s="202"/>
      <c r="W31" s="202"/>
      <c r="X31" s="203"/>
      <c r="Y31" s="204"/>
      <c r="Z31" s="204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</row>
    <row r="32" spans="1:44" x14ac:dyDescent="0.25">
      <c r="A32" s="4" t="s">
        <v>41</v>
      </c>
      <c r="B32" s="79">
        <v>1</v>
      </c>
      <c r="C32" s="5">
        <v>1</v>
      </c>
      <c r="D32" s="130">
        <f t="shared" si="1"/>
        <v>3.4879665155214512E-2</v>
      </c>
      <c r="E32" s="80">
        <v>0</v>
      </c>
      <c r="F32" s="5">
        <v>0</v>
      </c>
      <c r="G32" s="94">
        <f t="shared" si="2"/>
        <v>0</v>
      </c>
      <c r="H32" s="79">
        <v>0</v>
      </c>
      <c r="I32" s="5">
        <v>0</v>
      </c>
      <c r="J32" s="153">
        <f t="shared" si="3"/>
        <v>0</v>
      </c>
      <c r="K32" s="194" t="str">
        <f t="shared" si="4"/>
        <v xml:space="preserve"> </v>
      </c>
      <c r="L32" s="198" t="str">
        <f t="shared" si="5"/>
        <v xml:space="preserve"> </v>
      </c>
      <c r="M32" s="95" t="str">
        <f t="shared" si="6"/>
        <v xml:space="preserve"> </v>
      </c>
      <c r="N32" s="96" t="str">
        <f t="shared" si="7"/>
        <v xml:space="preserve"> </v>
      </c>
      <c r="O32" s="199" t="str">
        <f t="shared" si="9"/>
        <v xml:space="preserve"> </v>
      </c>
      <c r="P32" s="198" t="str">
        <f t="shared" si="10"/>
        <v xml:space="preserve"> </v>
      </c>
      <c r="Q32" s="106"/>
      <c r="R32" s="201"/>
      <c r="S32" s="202"/>
      <c r="T32" s="202"/>
      <c r="U32" s="203"/>
      <c r="V32" s="202"/>
      <c r="W32" s="202"/>
      <c r="X32" s="203"/>
      <c r="Y32" s="204"/>
      <c r="Z32" s="204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</row>
    <row r="33" spans="1:44" x14ac:dyDescent="0.25">
      <c r="A33" s="4" t="s">
        <v>59</v>
      </c>
      <c r="B33" s="79">
        <v>0</v>
      </c>
      <c r="C33" s="5">
        <v>0</v>
      </c>
      <c r="D33" s="130">
        <f t="shared" si="1"/>
        <v>0</v>
      </c>
      <c r="E33" s="80">
        <v>0</v>
      </c>
      <c r="F33" s="5">
        <v>0</v>
      </c>
      <c r="G33" s="94">
        <f t="shared" si="2"/>
        <v>0</v>
      </c>
      <c r="H33" s="79">
        <v>1</v>
      </c>
      <c r="I33" s="5">
        <v>3</v>
      </c>
      <c r="J33" s="153">
        <f t="shared" si="3"/>
        <v>6.4977257959714096E-2</v>
      </c>
      <c r="K33" s="194" t="str">
        <f t="shared" si="4"/>
        <v xml:space="preserve"> </v>
      </c>
      <c r="L33" s="198" t="str">
        <f t="shared" si="5"/>
        <v xml:space="preserve"> </v>
      </c>
      <c r="M33" s="95" t="str">
        <f t="shared" si="6"/>
        <v xml:space="preserve"> </v>
      </c>
      <c r="N33" s="96" t="str">
        <f t="shared" si="7"/>
        <v xml:space="preserve"> </v>
      </c>
      <c r="O33" s="199" t="str">
        <f t="shared" si="9"/>
        <v xml:space="preserve"> </v>
      </c>
      <c r="P33" s="198" t="str">
        <f t="shared" si="10"/>
        <v xml:space="preserve"> </v>
      </c>
      <c r="Q33" s="106"/>
      <c r="R33" s="136"/>
      <c r="S33" s="205"/>
      <c r="T33" s="205"/>
      <c r="U33" s="206"/>
      <c r="V33" s="205"/>
      <c r="W33" s="205"/>
      <c r="X33" s="207"/>
      <c r="Y33" s="208"/>
      <c r="Z33" s="208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</row>
    <row r="34" spans="1:44" x14ac:dyDescent="0.25">
      <c r="A34" s="4" t="s">
        <v>29</v>
      </c>
      <c r="B34" s="79">
        <v>0</v>
      </c>
      <c r="C34" s="5">
        <v>0</v>
      </c>
      <c r="D34" s="130">
        <f t="shared" si="1"/>
        <v>0</v>
      </c>
      <c r="E34" s="80">
        <v>3</v>
      </c>
      <c r="F34" s="5">
        <v>6</v>
      </c>
      <c r="G34" s="94">
        <f t="shared" si="2"/>
        <v>0.15174506828528073</v>
      </c>
      <c r="H34" s="79">
        <v>1</v>
      </c>
      <c r="I34" s="5">
        <v>5</v>
      </c>
      <c r="J34" s="153">
        <f t="shared" si="3"/>
        <v>0.10829542993285683</v>
      </c>
      <c r="K34" s="194" t="str">
        <f t="shared" si="4"/>
        <v xml:space="preserve"> </v>
      </c>
      <c r="L34" s="198" t="str">
        <f t="shared" si="5"/>
        <v xml:space="preserve"> </v>
      </c>
      <c r="M34" s="95" t="str">
        <f t="shared" si="6"/>
        <v xml:space="preserve"> </v>
      </c>
      <c r="N34" s="96" t="str">
        <f t="shared" si="7"/>
        <v xml:space="preserve"> </v>
      </c>
      <c r="O34" s="199">
        <f t="shared" si="9"/>
        <v>300</v>
      </c>
      <c r="P34" s="198">
        <f t="shared" si="10"/>
        <v>120</v>
      </c>
      <c r="Q34" s="106"/>
      <c r="R34" s="136"/>
      <c r="S34" s="209"/>
      <c r="T34" s="209"/>
      <c r="U34" s="210"/>
      <c r="V34" s="209"/>
      <c r="W34" s="209"/>
      <c r="X34" s="211"/>
      <c r="Y34" s="212"/>
      <c r="Z34" s="212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</row>
    <row r="35" spans="1:44" x14ac:dyDescent="0.25">
      <c r="A35" s="4" t="s">
        <v>30</v>
      </c>
      <c r="B35" s="79">
        <v>0</v>
      </c>
      <c r="C35" s="5">
        <v>0</v>
      </c>
      <c r="D35" s="130">
        <f t="shared" si="1"/>
        <v>0</v>
      </c>
      <c r="E35" s="80">
        <v>0</v>
      </c>
      <c r="F35" s="5">
        <v>0</v>
      </c>
      <c r="G35" s="94">
        <f t="shared" si="2"/>
        <v>0</v>
      </c>
      <c r="H35" s="79">
        <v>0</v>
      </c>
      <c r="I35" s="5">
        <v>0</v>
      </c>
      <c r="J35" s="153">
        <f t="shared" si="3"/>
        <v>0</v>
      </c>
      <c r="K35" s="194" t="str">
        <f t="shared" si="4"/>
        <v xml:space="preserve"> </v>
      </c>
      <c r="L35" s="198" t="str">
        <f t="shared" si="5"/>
        <v xml:space="preserve"> </v>
      </c>
      <c r="M35" s="95" t="str">
        <f t="shared" si="6"/>
        <v xml:space="preserve"> </v>
      </c>
      <c r="N35" s="96" t="str">
        <f t="shared" si="7"/>
        <v xml:space="preserve"> </v>
      </c>
      <c r="O35" s="199" t="str">
        <f t="shared" si="9"/>
        <v xml:space="preserve"> </v>
      </c>
      <c r="P35" s="198" t="str">
        <f t="shared" si="10"/>
        <v xml:space="preserve"> </v>
      </c>
      <c r="Q35" s="106"/>
      <c r="R35" s="136"/>
      <c r="S35" s="209"/>
      <c r="T35" s="209"/>
      <c r="U35" s="210"/>
      <c r="V35" s="209"/>
      <c r="W35" s="209"/>
      <c r="X35" s="211"/>
      <c r="Y35" s="212"/>
      <c r="Z35" s="212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</row>
    <row r="36" spans="1:44" x14ac:dyDescent="0.25">
      <c r="A36" s="4" t="s">
        <v>60</v>
      </c>
      <c r="B36" s="79">
        <v>0</v>
      </c>
      <c r="C36" s="5">
        <v>0</v>
      </c>
      <c r="D36" s="130">
        <f t="shared" si="1"/>
        <v>0</v>
      </c>
      <c r="E36" s="80">
        <v>0</v>
      </c>
      <c r="F36" s="5">
        <v>0</v>
      </c>
      <c r="G36" s="94">
        <f t="shared" si="2"/>
        <v>0</v>
      </c>
      <c r="H36" s="79">
        <v>0</v>
      </c>
      <c r="I36" s="5">
        <v>0</v>
      </c>
      <c r="J36" s="153">
        <f t="shared" si="3"/>
        <v>0</v>
      </c>
      <c r="K36" s="194" t="str">
        <f t="shared" si="4"/>
        <v xml:space="preserve"> </v>
      </c>
      <c r="L36" s="198" t="str">
        <f t="shared" si="5"/>
        <v xml:space="preserve"> </v>
      </c>
      <c r="M36" s="95" t="str">
        <f t="shared" si="6"/>
        <v xml:space="preserve"> </v>
      </c>
      <c r="N36" s="96" t="str">
        <f t="shared" si="7"/>
        <v xml:space="preserve"> </v>
      </c>
      <c r="O36" s="199" t="str">
        <f t="shared" si="9"/>
        <v xml:space="preserve"> </v>
      </c>
      <c r="P36" s="198" t="str">
        <f t="shared" si="10"/>
        <v xml:space="preserve"> </v>
      </c>
      <c r="Q36" s="106"/>
      <c r="R36" s="136"/>
      <c r="S36" s="209"/>
      <c r="T36" s="209"/>
      <c r="U36" s="210"/>
      <c r="V36" s="209"/>
      <c r="W36" s="209"/>
      <c r="X36" s="211"/>
      <c r="Y36" s="212"/>
      <c r="Z36" s="212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44" x14ac:dyDescent="0.25">
      <c r="A37" s="4" t="s">
        <v>31</v>
      </c>
      <c r="B37" s="79">
        <v>0</v>
      </c>
      <c r="C37" s="5">
        <v>0</v>
      </c>
      <c r="D37" s="130">
        <f t="shared" si="1"/>
        <v>0</v>
      </c>
      <c r="E37" s="80">
        <v>0</v>
      </c>
      <c r="F37" s="5">
        <v>0</v>
      </c>
      <c r="G37" s="94">
        <f t="shared" si="2"/>
        <v>0</v>
      </c>
      <c r="H37" s="79">
        <v>0</v>
      </c>
      <c r="I37" s="5">
        <v>0</v>
      </c>
      <c r="J37" s="153">
        <f t="shared" si="3"/>
        <v>0</v>
      </c>
      <c r="K37" s="194" t="str">
        <f t="shared" si="4"/>
        <v xml:space="preserve"> </v>
      </c>
      <c r="L37" s="198" t="str">
        <f t="shared" si="5"/>
        <v xml:space="preserve"> </v>
      </c>
      <c r="M37" s="95" t="str">
        <f t="shared" si="6"/>
        <v xml:space="preserve"> </v>
      </c>
      <c r="N37" s="96" t="str">
        <f t="shared" si="7"/>
        <v xml:space="preserve"> </v>
      </c>
      <c r="O37" s="199" t="str">
        <f t="shared" si="9"/>
        <v xml:space="preserve"> </v>
      </c>
      <c r="P37" s="198" t="str">
        <f t="shared" si="10"/>
        <v xml:space="preserve"> </v>
      </c>
      <c r="Q37" s="106"/>
      <c r="R37" s="106"/>
      <c r="S37" s="137"/>
      <c r="T37" s="137"/>
      <c r="U37" s="213"/>
      <c r="V37" s="137"/>
      <c r="W37" s="137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</row>
    <row r="38" spans="1:44" x14ac:dyDescent="0.25">
      <c r="A38" s="4" t="s">
        <v>32</v>
      </c>
      <c r="B38" s="79">
        <v>0</v>
      </c>
      <c r="C38" s="5">
        <v>0</v>
      </c>
      <c r="D38" s="130">
        <f t="shared" ref="D38:D69" si="11">IF($C$83&lt;&gt;0,C38/$C$83*100,0)</f>
        <v>0</v>
      </c>
      <c r="E38" s="80">
        <v>0</v>
      </c>
      <c r="F38" s="5">
        <v>0</v>
      </c>
      <c r="G38" s="94">
        <f t="shared" ref="G38:G69" si="12">IF($F$83&lt;&gt;0,F38/$F$83*100,0)</f>
        <v>0</v>
      </c>
      <c r="H38" s="79">
        <v>0</v>
      </c>
      <c r="I38" s="5">
        <v>0</v>
      </c>
      <c r="J38" s="153">
        <f t="shared" ref="J38:J69" si="13">IF($I$83&lt;&gt;0,I38/$I$83*100,0)</f>
        <v>0</v>
      </c>
      <c r="K38" s="194" t="str">
        <f t="shared" ref="K38:K69" si="14">IF(OR(B38&lt;&gt;0)*(E38&lt;&gt;0),B38/E38*100," ")</f>
        <v xml:space="preserve"> </v>
      </c>
      <c r="L38" s="198" t="str">
        <f t="shared" ref="L38:L69" si="15">IF(OR(C38&lt;&gt;0)*(F38&lt;&gt;0),C38/F38*100," ")</f>
        <v xml:space="preserve"> </v>
      </c>
      <c r="M38" s="95" t="str">
        <f t="shared" ref="M38:M69" si="16">IF(OR(B38&lt;&gt;0)*(H38&lt;&gt;0),B38/H38*100," ")</f>
        <v xml:space="preserve"> </v>
      </c>
      <c r="N38" s="96" t="str">
        <f t="shared" ref="N38:N69" si="17">IF(OR(C38&lt;&gt;0)*(I38&lt;&gt;0),C38/I38*100," ")</f>
        <v xml:space="preserve"> </v>
      </c>
      <c r="O38" s="199" t="str">
        <f t="shared" si="9"/>
        <v xml:space="preserve"> </v>
      </c>
      <c r="P38" s="198" t="str">
        <f t="shared" si="10"/>
        <v xml:space="preserve"> </v>
      </c>
      <c r="Q38" s="106"/>
      <c r="R38" s="106"/>
      <c r="S38" s="137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</row>
    <row r="39" spans="1:44" x14ac:dyDescent="0.25">
      <c r="A39" s="4" t="s">
        <v>33</v>
      </c>
      <c r="B39" s="79">
        <v>0</v>
      </c>
      <c r="C39" s="5">
        <v>0</v>
      </c>
      <c r="D39" s="130">
        <f t="shared" si="11"/>
        <v>0</v>
      </c>
      <c r="E39" s="80">
        <v>1</v>
      </c>
      <c r="F39" s="5">
        <v>2</v>
      </c>
      <c r="G39" s="94">
        <f t="shared" si="12"/>
        <v>5.0581689428426911E-2</v>
      </c>
      <c r="H39" s="79">
        <v>0</v>
      </c>
      <c r="I39" s="5">
        <v>0</v>
      </c>
      <c r="J39" s="153">
        <f t="shared" si="13"/>
        <v>0</v>
      </c>
      <c r="K39" s="194" t="str">
        <f t="shared" si="14"/>
        <v xml:space="preserve"> </v>
      </c>
      <c r="L39" s="198" t="str">
        <f t="shared" si="15"/>
        <v xml:space="preserve"> </v>
      </c>
      <c r="M39" s="95" t="str">
        <f t="shared" si="16"/>
        <v xml:space="preserve"> </v>
      </c>
      <c r="N39" s="96" t="str">
        <f t="shared" si="17"/>
        <v xml:space="preserve"> </v>
      </c>
      <c r="O39" s="199" t="str">
        <f t="shared" ref="O39:O70" si="18">IF(OR(E39&lt;&gt;0)*(H39&lt;&gt;0),E39/H39*100," ")</f>
        <v xml:space="preserve"> </v>
      </c>
      <c r="P39" s="198" t="str">
        <f t="shared" si="10"/>
        <v xml:space="preserve"> </v>
      </c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</row>
    <row r="40" spans="1:44" x14ac:dyDescent="0.25">
      <c r="A40" s="4" t="s">
        <v>61</v>
      </c>
      <c r="B40" s="79">
        <v>0</v>
      </c>
      <c r="C40" s="5">
        <v>0</v>
      </c>
      <c r="D40" s="130">
        <f t="shared" si="11"/>
        <v>0</v>
      </c>
      <c r="E40" s="80">
        <v>0</v>
      </c>
      <c r="F40" s="5">
        <v>0</v>
      </c>
      <c r="G40" s="94">
        <f t="shared" si="12"/>
        <v>0</v>
      </c>
      <c r="H40" s="79">
        <v>1</v>
      </c>
      <c r="I40" s="5">
        <v>1</v>
      </c>
      <c r="J40" s="153">
        <f t="shared" si="13"/>
        <v>2.1659085986571368E-2</v>
      </c>
      <c r="K40" s="194" t="str">
        <f t="shared" si="14"/>
        <v xml:space="preserve"> </v>
      </c>
      <c r="L40" s="198" t="str">
        <f t="shared" si="15"/>
        <v xml:space="preserve"> </v>
      </c>
      <c r="M40" s="95" t="str">
        <f t="shared" si="16"/>
        <v xml:space="preserve"> </v>
      </c>
      <c r="N40" s="96" t="str">
        <f t="shared" si="17"/>
        <v xml:space="preserve"> </v>
      </c>
      <c r="O40" s="199" t="str">
        <f t="shared" si="18"/>
        <v xml:space="preserve"> </v>
      </c>
      <c r="P40" s="198" t="str">
        <f t="shared" si="10"/>
        <v xml:space="preserve"> 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</row>
    <row r="41" spans="1:44" x14ac:dyDescent="0.25">
      <c r="A41" s="4" t="s">
        <v>21</v>
      </c>
      <c r="B41" s="79">
        <v>0</v>
      </c>
      <c r="C41" s="5">
        <v>0</v>
      </c>
      <c r="D41" s="130">
        <f t="shared" si="11"/>
        <v>0</v>
      </c>
      <c r="E41" s="80">
        <v>0</v>
      </c>
      <c r="F41" s="5">
        <v>0</v>
      </c>
      <c r="G41" s="94">
        <f t="shared" si="12"/>
        <v>0</v>
      </c>
      <c r="H41" s="79">
        <v>0</v>
      </c>
      <c r="I41" s="5">
        <v>0</v>
      </c>
      <c r="J41" s="153">
        <f t="shared" si="13"/>
        <v>0</v>
      </c>
      <c r="K41" s="194" t="str">
        <f t="shared" si="14"/>
        <v xml:space="preserve"> </v>
      </c>
      <c r="L41" s="198" t="str">
        <f t="shared" si="15"/>
        <v xml:space="preserve"> </v>
      </c>
      <c r="M41" s="95" t="str">
        <f t="shared" si="16"/>
        <v xml:space="preserve"> </v>
      </c>
      <c r="N41" s="96" t="str">
        <f t="shared" si="17"/>
        <v xml:space="preserve"> </v>
      </c>
      <c r="O41" s="199" t="str">
        <f t="shared" si="18"/>
        <v xml:space="preserve"> </v>
      </c>
      <c r="P41" s="198" t="str">
        <f t="shared" si="10"/>
        <v xml:space="preserve"> </v>
      </c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</row>
    <row r="42" spans="1:44" x14ac:dyDescent="0.25">
      <c r="A42" s="4" t="s">
        <v>36</v>
      </c>
      <c r="B42" s="79">
        <v>0</v>
      </c>
      <c r="C42" s="5">
        <v>0</v>
      </c>
      <c r="D42" s="130">
        <f t="shared" si="11"/>
        <v>0</v>
      </c>
      <c r="E42" s="80">
        <v>0</v>
      </c>
      <c r="F42" s="5">
        <v>0</v>
      </c>
      <c r="G42" s="94">
        <f t="shared" si="12"/>
        <v>0</v>
      </c>
      <c r="H42" s="79">
        <v>1</v>
      </c>
      <c r="I42" s="5">
        <v>2</v>
      </c>
      <c r="J42" s="153">
        <f t="shared" si="13"/>
        <v>4.3318171973142736E-2</v>
      </c>
      <c r="K42" s="194" t="str">
        <f t="shared" si="14"/>
        <v xml:space="preserve"> </v>
      </c>
      <c r="L42" s="198" t="str">
        <f t="shared" si="15"/>
        <v xml:space="preserve"> </v>
      </c>
      <c r="M42" s="95" t="str">
        <f t="shared" si="16"/>
        <v xml:space="preserve"> </v>
      </c>
      <c r="N42" s="96" t="str">
        <f t="shared" si="17"/>
        <v xml:space="preserve"> </v>
      </c>
      <c r="O42" s="199" t="str">
        <f t="shared" si="18"/>
        <v xml:space="preserve"> </v>
      </c>
      <c r="P42" s="198" t="str">
        <f t="shared" si="10"/>
        <v xml:space="preserve"> </v>
      </c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</row>
    <row r="43" spans="1:44" x14ac:dyDescent="0.25">
      <c r="A43" s="4" t="s">
        <v>37</v>
      </c>
      <c r="B43" s="79">
        <v>0</v>
      </c>
      <c r="C43" s="5">
        <v>0</v>
      </c>
      <c r="D43" s="130">
        <f t="shared" si="11"/>
        <v>0</v>
      </c>
      <c r="E43" s="80">
        <v>4</v>
      </c>
      <c r="F43" s="5">
        <v>4</v>
      </c>
      <c r="G43" s="94">
        <f t="shared" si="12"/>
        <v>0.10116337885685382</v>
      </c>
      <c r="H43" s="79">
        <v>0</v>
      </c>
      <c r="I43" s="5">
        <v>6</v>
      </c>
      <c r="J43" s="153">
        <f t="shared" si="13"/>
        <v>0.12995451591942819</v>
      </c>
      <c r="K43" s="194" t="str">
        <f t="shared" si="14"/>
        <v xml:space="preserve"> </v>
      </c>
      <c r="L43" s="198" t="str">
        <f t="shared" si="15"/>
        <v xml:space="preserve"> </v>
      </c>
      <c r="M43" s="95" t="str">
        <f t="shared" si="16"/>
        <v xml:space="preserve"> </v>
      </c>
      <c r="N43" s="96" t="str">
        <f t="shared" si="17"/>
        <v xml:space="preserve"> </v>
      </c>
      <c r="O43" s="199" t="str">
        <f t="shared" si="18"/>
        <v xml:space="preserve"> </v>
      </c>
      <c r="P43" s="198">
        <f t="shared" si="10"/>
        <v>66.666666666666657</v>
      </c>
      <c r="Q43" s="106"/>
      <c r="R43" s="106"/>
      <c r="S43" s="193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</row>
    <row r="44" spans="1:44" x14ac:dyDescent="0.25">
      <c r="A44" s="177" t="s">
        <v>83</v>
      </c>
      <c r="B44" s="79">
        <v>0</v>
      </c>
      <c r="C44" s="5">
        <v>0</v>
      </c>
      <c r="D44" s="130">
        <f t="shared" si="11"/>
        <v>0</v>
      </c>
      <c r="E44" s="80">
        <v>0</v>
      </c>
      <c r="F44" s="5">
        <v>0</v>
      </c>
      <c r="G44" s="94">
        <f t="shared" si="12"/>
        <v>0</v>
      </c>
      <c r="H44" s="79">
        <v>0</v>
      </c>
      <c r="I44" s="5">
        <v>0</v>
      </c>
      <c r="J44" s="153">
        <f t="shared" si="13"/>
        <v>0</v>
      </c>
      <c r="K44" s="194" t="str">
        <f t="shared" si="14"/>
        <v xml:space="preserve"> </v>
      </c>
      <c r="L44" s="198" t="str">
        <f t="shared" si="15"/>
        <v xml:space="preserve"> </v>
      </c>
      <c r="M44" s="95" t="str">
        <f t="shared" si="16"/>
        <v xml:space="preserve"> </v>
      </c>
      <c r="N44" s="96" t="str">
        <f t="shared" si="17"/>
        <v xml:space="preserve"> </v>
      </c>
      <c r="O44" s="199" t="str">
        <f t="shared" si="18"/>
        <v xml:space="preserve"> </v>
      </c>
      <c r="P44" s="198" t="str">
        <f t="shared" si="10"/>
        <v xml:space="preserve"> </v>
      </c>
      <c r="Q44" s="106"/>
      <c r="R44" s="106"/>
      <c r="S44" s="193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</row>
    <row r="45" spans="1:44" x14ac:dyDescent="0.25">
      <c r="A45" s="4" t="s">
        <v>63</v>
      </c>
      <c r="B45" s="79">
        <v>0</v>
      </c>
      <c r="C45" s="5">
        <v>0</v>
      </c>
      <c r="D45" s="130">
        <f t="shared" si="11"/>
        <v>0</v>
      </c>
      <c r="E45" s="80">
        <v>3</v>
      </c>
      <c r="F45" s="5">
        <v>40</v>
      </c>
      <c r="G45" s="94">
        <f t="shared" si="12"/>
        <v>1.0116337885685383</v>
      </c>
      <c r="H45" s="79">
        <v>0</v>
      </c>
      <c r="I45" s="5">
        <v>6</v>
      </c>
      <c r="J45" s="153">
        <f t="shared" si="13"/>
        <v>0.12995451591942819</v>
      </c>
      <c r="K45" s="194" t="str">
        <f t="shared" si="14"/>
        <v xml:space="preserve"> </v>
      </c>
      <c r="L45" s="198" t="str">
        <f t="shared" si="15"/>
        <v xml:space="preserve"> </v>
      </c>
      <c r="M45" s="95" t="str">
        <f t="shared" si="16"/>
        <v xml:space="preserve"> </v>
      </c>
      <c r="N45" s="96" t="str">
        <f t="shared" si="17"/>
        <v xml:space="preserve"> </v>
      </c>
      <c r="O45" s="199" t="str">
        <f t="shared" si="18"/>
        <v xml:space="preserve"> </v>
      </c>
      <c r="P45" s="198">
        <f t="shared" si="10"/>
        <v>666.66666666666674</v>
      </c>
      <c r="Q45" s="106"/>
      <c r="R45" s="106"/>
      <c r="S45" s="193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</row>
    <row r="46" spans="1:44" x14ac:dyDescent="0.25">
      <c r="A46" s="4" t="s">
        <v>64</v>
      </c>
      <c r="B46" s="79">
        <v>0</v>
      </c>
      <c r="C46" s="5">
        <v>0</v>
      </c>
      <c r="D46" s="130">
        <f t="shared" si="11"/>
        <v>0</v>
      </c>
      <c r="E46" s="80">
        <v>0</v>
      </c>
      <c r="F46" s="5">
        <v>0</v>
      </c>
      <c r="G46" s="94">
        <f t="shared" si="12"/>
        <v>0</v>
      </c>
      <c r="H46" s="79">
        <v>0</v>
      </c>
      <c r="I46" s="5">
        <v>0</v>
      </c>
      <c r="J46" s="153">
        <f t="shared" si="13"/>
        <v>0</v>
      </c>
      <c r="K46" s="194" t="str">
        <f t="shared" si="14"/>
        <v xml:space="preserve"> </v>
      </c>
      <c r="L46" s="198" t="str">
        <f t="shared" si="15"/>
        <v xml:space="preserve"> </v>
      </c>
      <c r="M46" s="95" t="str">
        <f t="shared" si="16"/>
        <v xml:space="preserve"> </v>
      </c>
      <c r="N46" s="96" t="str">
        <f t="shared" si="17"/>
        <v xml:space="preserve"> </v>
      </c>
      <c r="O46" s="199" t="str">
        <f t="shared" si="18"/>
        <v xml:space="preserve"> </v>
      </c>
      <c r="P46" s="198" t="str">
        <f t="shared" si="10"/>
        <v xml:space="preserve"> </v>
      </c>
      <c r="Q46" s="106"/>
      <c r="R46" s="106"/>
      <c r="S46" s="193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44" x14ac:dyDescent="0.25">
      <c r="A47" s="4" t="s">
        <v>38</v>
      </c>
      <c r="B47" s="79">
        <v>0</v>
      </c>
      <c r="C47" s="5">
        <v>0</v>
      </c>
      <c r="D47" s="130">
        <f t="shared" si="11"/>
        <v>0</v>
      </c>
      <c r="E47" s="80">
        <v>0</v>
      </c>
      <c r="F47" s="5">
        <v>0</v>
      </c>
      <c r="G47" s="94">
        <f t="shared" si="12"/>
        <v>0</v>
      </c>
      <c r="H47" s="79">
        <v>2</v>
      </c>
      <c r="I47" s="5">
        <v>4</v>
      </c>
      <c r="J47" s="153">
        <f t="shared" si="13"/>
        <v>8.6636343946285471E-2</v>
      </c>
      <c r="K47" s="194" t="str">
        <f t="shared" si="14"/>
        <v xml:space="preserve"> </v>
      </c>
      <c r="L47" s="198" t="str">
        <f t="shared" si="15"/>
        <v xml:space="preserve"> </v>
      </c>
      <c r="M47" s="95" t="str">
        <f t="shared" si="16"/>
        <v xml:space="preserve"> </v>
      </c>
      <c r="N47" s="96" t="str">
        <f t="shared" si="17"/>
        <v xml:space="preserve"> </v>
      </c>
      <c r="O47" s="199" t="str">
        <f t="shared" si="18"/>
        <v xml:space="preserve"> </v>
      </c>
      <c r="P47" s="198" t="str">
        <f t="shared" si="10"/>
        <v xml:space="preserve"> </v>
      </c>
      <c r="Q47" s="106"/>
      <c r="R47" s="106"/>
      <c r="S47" s="193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</row>
    <row r="48" spans="1:44" x14ac:dyDescent="0.25">
      <c r="A48" s="4" t="s">
        <v>39</v>
      </c>
      <c r="B48" s="79">
        <v>0</v>
      </c>
      <c r="C48" s="5">
        <v>0</v>
      </c>
      <c r="D48" s="130">
        <f t="shared" si="11"/>
        <v>0</v>
      </c>
      <c r="E48" s="80">
        <v>0</v>
      </c>
      <c r="F48" s="5">
        <v>0</v>
      </c>
      <c r="G48" s="94">
        <f t="shared" si="12"/>
        <v>0</v>
      </c>
      <c r="H48" s="79">
        <v>0</v>
      </c>
      <c r="I48" s="5">
        <v>0</v>
      </c>
      <c r="J48" s="153">
        <f t="shared" si="13"/>
        <v>0</v>
      </c>
      <c r="K48" s="194" t="str">
        <f t="shared" si="14"/>
        <v xml:space="preserve"> </v>
      </c>
      <c r="L48" s="198" t="str">
        <f t="shared" si="15"/>
        <v xml:space="preserve"> </v>
      </c>
      <c r="M48" s="95" t="str">
        <f t="shared" si="16"/>
        <v xml:space="preserve"> </v>
      </c>
      <c r="N48" s="96" t="str">
        <f t="shared" si="17"/>
        <v xml:space="preserve"> </v>
      </c>
      <c r="O48" s="199" t="str">
        <f t="shared" si="18"/>
        <v xml:space="preserve"> </v>
      </c>
      <c r="P48" s="198" t="str">
        <f t="shared" si="10"/>
        <v xml:space="preserve"> </v>
      </c>
      <c r="Q48" s="106"/>
      <c r="R48" s="106"/>
      <c r="S48" s="193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</row>
    <row r="49" spans="1:44" ht="17.25" customHeight="1" x14ac:dyDescent="0.25">
      <c r="A49" s="4" t="s">
        <v>65</v>
      </c>
      <c r="B49" s="79">
        <v>0</v>
      </c>
      <c r="C49" s="5">
        <v>0</v>
      </c>
      <c r="D49" s="130">
        <f t="shared" si="11"/>
        <v>0</v>
      </c>
      <c r="E49" s="80">
        <v>0</v>
      </c>
      <c r="F49" s="5">
        <v>0</v>
      </c>
      <c r="G49" s="94">
        <f t="shared" si="12"/>
        <v>0</v>
      </c>
      <c r="H49" s="79">
        <v>0</v>
      </c>
      <c r="I49" s="5">
        <v>0</v>
      </c>
      <c r="J49" s="153">
        <f t="shared" si="13"/>
        <v>0</v>
      </c>
      <c r="K49" s="194" t="str">
        <f t="shared" si="14"/>
        <v xml:space="preserve"> </v>
      </c>
      <c r="L49" s="198" t="str">
        <f t="shared" si="15"/>
        <v xml:space="preserve"> </v>
      </c>
      <c r="M49" s="95" t="str">
        <f t="shared" si="16"/>
        <v xml:space="preserve"> </v>
      </c>
      <c r="N49" s="96" t="str">
        <f t="shared" si="17"/>
        <v xml:space="preserve"> </v>
      </c>
      <c r="O49" s="199" t="str">
        <f t="shared" si="18"/>
        <v xml:space="preserve"> </v>
      </c>
      <c r="P49" s="198" t="str">
        <f t="shared" si="10"/>
        <v xml:space="preserve"> </v>
      </c>
      <c r="Q49" s="106"/>
      <c r="R49" s="106"/>
      <c r="S49" s="193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</row>
    <row r="50" spans="1:44" x14ac:dyDescent="0.25">
      <c r="A50" s="4" t="s">
        <v>66</v>
      </c>
      <c r="B50" s="79">
        <v>0</v>
      </c>
      <c r="C50" s="5">
        <v>0</v>
      </c>
      <c r="D50" s="130">
        <f t="shared" si="11"/>
        <v>0</v>
      </c>
      <c r="E50" s="80">
        <v>0</v>
      </c>
      <c r="F50" s="5">
        <v>0</v>
      </c>
      <c r="G50" s="94">
        <f t="shared" si="12"/>
        <v>0</v>
      </c>
      <c r="H50" s="79">
        <v>2</v>
      </c>
      <c r="I50" s="5">
        <v>2</v>
      </c>
      <c r="J50" s="153">
        <f t="shared" si="13"/>
        <v>4.3318171973142736E-2</v>
      </c>
      <c r="K50" s="194" t="str">
        <f t="shared" si="14"/>
        <v xml:space="preserve"> </v>
      </c>
      <c r="L50" s="198" t="str">
        <f t="shared" si="15"/>
        <v xml:space="preserve"> </v>
      </c>
      <c r="M50" s="95" t="str">
        <f t="shared" si="16"/>
        <v xml:space="preserve"> </v>
      </c>
      <c r="N50" s="96" t="str">
        <f t="shared" si="17"/>
        <v xml:space="preserve"> </v>
      </c>
      <c r="O50" s="199" t="str">
        <f t="shared" si="18"/>
        <v xml:space="preserve"> </v>
      </c>
      <c r="P50" s="198" t="str">
        <f t="shared" si="10"/>
        <v xml:space="preserve"> </v>
      </c>
      <c r="Q50" s="106"/>
      <c r="R50" s="106"/>
      <c r="S50" s="193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4" x14ac:dyDescent="0.25">
      <c r="A51" s="4" t="s">
        <v>67</v>
      </c>
      <c r="B51" s="79">
        <v>0</v>
      </c>
      <c r="C51" s="5">
        <v>0</v>
      </c>
      <c r="D51" s="130">
        <f t="shared" si="11"/>
        <v>0</v>
      </c>
      <c r="E51" s="80">
        <v>0</v>
      </c>
      <c r="F51" s="5">
        <v>0</v>
      </c>
      <c r="G51" s="94">
        <f t="shared" si="12"/>
        <v>0</v>
      </c>
      <c r="H51" s="79">
        <v>0</v>
      </c>
      <c r="I51" s="5">
        <v>0</v>
      </c>
      <c r="J51" s="153">
        <f t="shared" si="13"/>
        <v>0</v>
      </c>
      <c r="K51" s="194" t="str">
        <f t="shared" si="14"/>
        <v xml:space="preserve"> </v>
      </c>
      <c r="L51" s="198" t="str">
        <f t="shared" si="15"/>
        <v xml:space="preserve"> </v>
      </c>
      <c r="M51" s="95" t="str">
        <f t="shared" si="16"/>
        <v xml:space="preserve"> </v>
      </c>
      <c r="N51" s="96" t="str">
        <f t="shared" si="17"/>
        <v xml:space="preserve"> </v>
      </c>
      <c r="O51" s="199" t="str">
        <f t="shared" si="18"/>
        <v xml:space="preserve"> </v>
      </c>
      <c r="P51" s="198" t="str">
        <f t="shared" si="10"/>
        <v xml:space="preserve"> </v>
      </c>
      <c r="Q51" s="106"/>
      <c r="R51" s="106"/>
      <c r="S51" s="193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</row>
    <row r="52" spans="1:44" x14ac:dyDescent="0.25">
      <c r="A52" s="4" t="s">
        <v>56</v>
      </c>
      <c r="B52" s="79">
        <v>0</v>
      </c>
      <c r="C52" s="5">
        <v>0</v>
      </c>
      <c r="D52" s="130">
        <f t="shared" si="11"/>
        <v>0</v>
      </c>
      <c r="E52" s="80">
        <v>0</v>
      </c>
      <c r="F52" s="5">
        <v>0</v>
      </c>
      <c r="G52" s="94">
        <f t="shared" si="12"/>
        <v>0</v>
      </c>
      <c r="H52" s="79">
        <v>2</v>
      </c>
      <c r="I52" s="5">
        <v>4</v>
      </c>
      <c r="J52" s="153">
        <f t="shared" si="13"/>
        <v>8.6636343946285471E-2</v>
      </c>
      <c r="K52" s="194" t="str">
        <f t="shared" si="14"/>
        <v xml:space="preserve"> </v>
      </c>
      <c r="L52" s="198" t="str">
        <f t="shared" si="15"/>
        <v xml:space="preserve"> </v>
      </c>
      <c r="M52" s="95" t="str">
        <f t="shared" si="16"/>
        <v xml:space="preserve"> </v>
      </c>
      <c r="N52" s="96" t="str">
        <f t="shared" si="17"/>
        <v xml:space="preserve"> </v>
      </c>
      <c r="O52" s="199" t="str">
        <f t="shared" si="18"/>
        <v xml:space="preserve"> </v>
      </c>
      <c r="P52" s="198" t="str">
        <f t="shared" si="10"/>
        <v xml:space="preserve"> </v>
      </c>
      <c r="Q52" s="106"/>
      <c r="R52" s="106"/>
      <c r="S52" s="193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</row>
    <row r="53" spans="1:44" x14ac:dyDescent="0.25">
      <c r="A53" s="4" t="s">
        <v>68</v>
      </c>
      <c r="B53" s="79">
        <v>0</v>
      </c>
      <c r="C53" s="5">
        <v>0</v>
      </c>
      <c r="D53" s="130">
        <f t="shared" si="11"/>
        <v>0</v>
      </c>
      <c r="E53" s="80">
        <v>0</v>
      </c>
      <c r="F53" s="5">
        <v>0</v>
      </c>
      <c r="G53" s="94">
        <f t="shared" si="12"/>
        <v>0</v>
      </c>
      <c r="H53" s="79">
        <v>0</v>
      </c>
      <c r="I53" s="5">
        <v>0</v>
      </c>
      <c r="J53" s="153">
        <f t="shared" si="13"/>
        <v>0</v>
      </c>
      <c r="K53" s="194" t="str">
        <f t="shared" si="14"/>
        <v xml:space="preserve"> </v>
      </c>
      <c r="L53" s="198" t="str">
        <f t="shared" si="15"/>
        <v xml:space="preserve"> </v>
      </c>
      <c r="M53" s="95" t="str">
        <f t="shared" si="16"/>
        <v xml:space="preserve"> </v>
      </c>
      <c r="N53" s="96" t="str">
        <f t="shared" si="17"/>
        <v xml:space="preserve"> </v>
      </c>
      <c r="O53" s="199" t="str">
        <f t="shared" si="18"/>
        <v xml:space="preserve"> </v>
      </c>
      <c r="P53" s="198" t="str">
        <f t="shared" si="10"/>
        <v xml:space="preserve"> </v>
      </c>
      <c r="Q53" s="106"/>
      <c r="R53" s="106"/>
      <c r="S53" s="137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</row>
    <row r="54" spans="1:44" ht="17.25" customHeight="1" x14ac:dyDescent="0.25">
      <c r="A54" s="4" t="s">
        <v>69</v>
      </c>
      <c r="B54" s="79">
        <v>0</v>
      </c>
      <c r="C54" s="5">
        <v>0</v>
      </c>
      <c r="D54" s="130">
        <f t="shared" si="11"/>
        <v>0</v>
      </c>
      <c r="E54" s="80">
        <v>0</v>
      </c>
      <c r="F54" s="5">
        <v>0</v>
      </c>
      <c r="G54" s="94">
        <f t="shared" si="12"/>
        <v>0</v>
      </c>
      <c r="H54" s="79">
        <v>0</v>
      </c>
      <c r="I54" s="5">
        <v>0</v>
      </c>
      <c r="J54" s="153">
        <f t="shared" si="13"/>
        <v>0</v>
      </c>
      <c r="K54" s="194" t="str">
        <f t="shared" si="14"/>
        <v xml:space="preserve"> </v>
      </c>
      <c r="L54" s="198" t="str">
        <f t="shared" si="15"/>
        <v xml:space="preserve"> </v>
      </c>
      <c r="M54" s="95" t="str">
        <f t="shared" si="16"/>
        <v xml:space="preserve"> </v>
      </c>
      <c r="N54" s="96" t="str">
        <f t="shared" si="17"/>
        <v xml:space="preserve"> </v>
      </c>
      <c r="O54" s="199" t="str">
        <f t="shared" si="18"/>
        <v xml:space="preserve"> </v>
      </c>
      <c r="P54" s="198" t="str">
        <f t="shared" si="10"/>
        <v xml:space="preserve"> </v>
      </c>
      <c r="Q54" s="106"/>
      <c r="R54" s="106"/>
      <c r="S54" s="137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</row>
    <row r="55" spans="1:44" x14ac:dyDescent="0.25">
      <c r="A55" s="4" t="s">
        <v>70</v>
      </c>
      <c r="B55" s="79">
        <v>0</v>
      </c>
      <c r="C55" s="5">
        <v>0</v>
      </c>
      <c r="D55" s="130">
        <f t="shared" si="11"/>
        <v>0</v>
      </c>
      <c r="E55" s="80">
        <v>0</v>
      </c>
      <c r="F55" s="5">
        <v>0</v>
      </c>
      <c r="G55" s="94">
        <f t="shared" si="12"/>
        <v>0</v>
      </c>
      <c r="H55" s="79">
        <v>0</v>
      </c>
      <c r="I55" s="5">
        <v>0</v>
      </c>
      <c r="J55" s="153">
        <f t="shared" si="13"/>
        <v>0</v>
      </c>
      <c r="K55" s="194" t="str">
        <f t="shared" si="14"/>
        <v xml:space="preserve"> </v>
      </c>
      <c r="L55" s="198" t="str">
        <f t="shared" si="15"/>
        <v xml:space="preserve"> </v>
      </c>
      <c r="M55" s="95" t="str">
        <f t="shared" si="16"/>
        <v xml:space="preserve"> </v>
      </c>
      <c r="N55" s="96" t="str">
        <f t="shared" si="17"/>
        <v xml:space="preserve"> </v>
      </c>
      <c r="O55" s="199" t="str">
        <f t="shared" si="18"/>
        <v xml:space="preserve"> </v>
      </c>
      <c r="P55" s="198" t="str">
        <f t="shared" si="10"/>
        <v xml:space="preserve"> 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x14ac:dyDescent="0.25">
      <c r="A56" s="4" t="s">
        <v>71</v>
      </c>
      <c r="B56" s="79">
        <v>0</v>
      </c>
      <c r="C56" s="5">
        <v>0</v>
      </c>
      <c r="D56" s="130">
        <f t="shared" si="11"/>
        <v>0</v>
      </c>
      <c r="E56" s="80">
        <v>0</v>
      </c>
      <c r="F56" s="5">
        <v>0</v>
      </c>
      <c r="G56" s="94">
        <f t="shared" si="12"/>
        <v>0</v>
      </c>
      <c r="H56" s="79">
        <v>0</v>
      </c>
      <c r="I56" s="5">
        <v>0</v>
      </c>
      <c r="J56" s="153">
        <f t="shared" si="13"/>
        <v>0</v>
      </c>
      <c r="K56" s="194" t="str">
        <f t="shared" si="14"/>
        <v xml:space="preserve"> </v>
      </c>
      <c r="L56" s="198" t="str">
        <f t="shared" si="15"/>
        <v xml:space="preserve"> </v>
      </c>
      <c r="M56" s="95" t="str">
        <f t="shared" si="16"/>
        <v xml:space="preserve"> </v>
      </c>
      <c r="N56" s="96" t="str">
        <f t="shared" si="17"/>
        <v xml:space="preserve"> </v>
      </c>
      <c r="O56" s="199" t="str">
        <f t="shared" si="18"/>
        <v xml:space="preserve"> </v>
      </c>
      <c r="P56" s="198" t="str">
        <f t="shared" si="10"/>
        <v xml:space="preserve"> 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</row>
    <row r="57" spans="1:44" x14ac:dyDescent="0.25">
      <c r="A57" s="4" t="s">
        <v>42</v>
      </c>
      <c r="B57" s="79">
        <v>0</v>
      </c>
      <c r="C57" s="5">
        <v>0</v>
      </c>
      <c r="D57" s="130">
        <f t="shared" si="11"/>
        <v>0</v>
      </c>
      <c r="E57" s="80">
        <v>0</v>
      </c>
      <c r="F57" s="5">
        <v>0</v>
      </c>
      <c r="G57" s="94">
        <f t="shared" si="12"/>
        <v>0</v>
      </c>
      <c r="H57" s="79">
        <v>0</v>
      </c>
      <c r="I57" s="5">
        <v>0</v>
      </c>
      <c r="J57" s="153">
        <f t="shared" si="13"/>
        <v>0</v>
      </c>
      <c r="K57" s="194" t="str">
        <f t="shared" si="14"/>
        <v xml:space="preserve"> </v>
      </c>
      <c r="L57" s="198" t="str">
        <f t="shared" si="15"/>
        <v xml:space="preserve"> </v>
      </c>
      <c r="M57" s="95" t="str">
        <f t="shared" si="16"/>
        <v xml:space="preserve"> </v>
      </c>
      <c r="N57" s="96" t="str">
        <f t="shared" si="17"/>
        <v xml:space="preserve"> </v>
      </c>
      <c r="O57" s="199" t="str">
        <f t="shared" si="18"/>
        <v xml:space="preserve"> </v>
      </c>
      <c r="P57" s="198" t="str">
        <f t="shared" si="10"/>
        <v xml:space="preserve"> </v>
      </c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</row>
    <row r="58" spans="1:44" x14ac:dyDescent="0.25">
      <c r="A58" s="4" t="s">
        <v>43</v>
      </c>
      <c r="B58" s="79">
        <v>0</v>
      </c>
      <c r="C58" s="5">
        <v>0</v>
      </c>
      <c r="D58" s="130">
        <f t="shared" si="11"/>
        <v>0</v>
      </c>
      <c r="E58" s="80">
        <v>0</v>
      </c>
      <c r="F58" s="5">
        <v>0</v>
      </c>
      <c r="G58" s="94">
        <f t="shared" si="12"/>
        <v>0</v>
      </c>
      <c r="H58" s="79">
        <v>1</v>
      </c>
      <c r="I58" s="5">
        <v>1</v>
      </c>
      <c r="J58" s="153">
        <f t="shared" si="13"/>
        <v>2.1659085986571368E-2</v>
      </c>
      <c r="K58" s="194" t="str">
        <f t="shared" si="14"/>
        <v xml:space="preserve"> </v>
      </c>
      <c r="L58" s="198" t="str">
        <f t="shared" si="15"/>
        <v xml:space="preserve"> </v>
      </c>
      <c r="M58" s="95" t="str">
        <f t="shared" si="16"/>
        <v xml:space="preserve"> </v>
      </c>
      <c r="N58" s="96" t="str">
        <f t="shared" si="17"/>
        <v xml:space="preserve"> </v>
      </c>
      <c r="O58" s="199" t="str">
        <f t="shared" si="18"/>
        <v xml:space="preserve"> </v>
      </c>
      <c r="P58" s="198" t="str">
        <f t="shared" si="10"/>
        <v xml:space="preserve"> </v>
      </c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</row>
    <row r="59" spans="1:44" ht="17.25" customHeight="1" x14ac:dyDescent="0.25">
      <c r="A59" s="4" t="s">
        <v>82</v>
      </c>
      <c r="B59" s="79">
        <v>0</v>
      </c>
      <c r="C59" s="5">
        <v>0</v>
      </c>
      <c r="D59" s="130">
        <f t="shared" si="11"/>
        <v>0</v>
      </c>
      <c r="E59" s="80">
        <v>0</v>
      </c>
      <c r="F59" s="5">
        <v>0</v>
      </c>
      <c r="G59" s="94">
        <f t="shared" si="12"/>
        <v>0</v>
      </c>
      <c r="H59" s="79">
        <v>1</v>
      </c>
      <c r="I59" s="5">
        <v>1</v>
      </c>
      <c r="J59" s="153">
        <f t="shared" si="13"/>
        <v>2.1659085986571368E-2</v>
      </c>
      <c r="K59" s="194" t="str">
        <f t="shared" si="14"/>
        <v xml:space="preserve"> </v>
      </c>
      <c r="L59" s="198" t="str">
        <f t="shared" si="15"/>
        <v xml:space="preserve"> </v>
      </c>
      <c r="M59" s="95" t="str">
        <f t="shared" si="16"/>
        <v xml:space="preserve"> </v>
      </c>
      <c r="N59" s="96" t="str">
        <f t="shared" si="17"/>
        <v xml:space="preserve"> </v>
      </c>
      <c r="O59" s="199" t="str">
        <f t="shared" si="18"/>
        <v xml:space="preserve"> </v>
      </c>
      <c r="P59" s="198" t="str">
        <f t="shared" si="10"/>
        <v xml:space="preserve"> </v>
      </c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</row>
    <row r="60" spans="1:44" x14ac:dyDescent="0.25">
      <c r="A60" s="4" t="s">
        <v>84</v>
      </c>
      <c r="B60" s="79">
        <v>0</v>
      </c>
      <c r="C60" s="5">
        <v>0</v>
      </c>
      <c r="D60" s="130">
        <f t="shared" si="11"/>
        <v>0</v>
      </c>
      <c r="E60" s="80">
        <v>0</v>
      </c>
      <c r="F60" s="5">
        <v>0</v>
      </c>
      <c r="G60" s="94">
        <f t="shared" si="12"/>
        <v>0</v>
      </c>
      <c r="H60" s="79">
        <v>0</v>
      </c>
      <c r="I60" s="5">
        <v>0</v>
      </c>
      <c r="J60" s="153">
        <f t="shared" si="13"/>
        <v>0</v>
      </c>
      <c r="K60" s="194" t="str">
        <f t="shared" si="14"/>
        <v xml:space="preserve"> </v>
      </c>
      <c r="L60" s="198" t="str">
        <f t="shared" si="15"/>
        <v xml:space="preserve"> </v>
      </c>
      <c r="M60" s="95" t="str">
        <f t="shared" si="16"/>
        <v xml:space="preserve"> </v>
      </c>
      <c r="N60" s="96" t="str">
        <f t="shared" si="17"/>
        <v xml:space="preserve"> </v>
      </c>
      <c r="O60" s="199" t="str">
        <f t="shared" si="18"/>
        <v xml:space="preserve"> </v>
      </c>
      <c r="P60" s="198" t="str">
        <f t="shared" si="10"/>
        <v xml:space="preserve"> </v>
      </c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</row>
    <row r="61" spans="1:44" x14ac:dyDescent="0.25">
      <c r="A61" s="4" t="s">
        <v>46</v>
      </c>
      <c r="B61" s="79">
        <v>0</v>
      </c>
      <c r="C61" s="5">
        <v>0</v>
      </c>
      <c r="D61" s="130">
        <f t="shared" si="11"/>
        <v>0</v>
      </c>
      <c r="E61" s="80">
        <v>0</v>
      </c>
      <c r="F61" s="5">
        <v>0</v>
      </c>
      <c r="G61" s="94">
        <f t="shared" si="12"/>
        <v>0</v>
      </c>
      <c r="H61" s="79">
        <v>0</v>
      </c>
      <c r="I61" s="5">
        <v>0</v>
      </c>
      <c r="J61" s="153">
        <f t="shared" si="13"/>
        <v>0</v>
      </c>
      <c r="K61" s="194" t="str">
        <f t="shared" si="14"/>
        <v xml:space="preserve"> </v>
      </c>
      <c r="L61" s="198" t="str">
        <f t="shared" si="15"/>
        <v xml:space="preserve"> </v>
      </c>
      <c r="M61" s="95" t="str">
        <f t="shared" si="16"/>
        <v xml:space="preserve"> </v>
      </c>
      <c r="N61" s="96" t="str">
        <f t="shared" si="17"/>
        <v xml:space="preserve"> </v>
      </c>
      <c r="O61" s="199" t="str">
        <f t="shared" si="18"/>
        <v xml:space="preserve"> </v>
      </c>
      <c r="P61" s="198" t="str">
        <f t="shared" si="10"/>
        <v xml:space="preserve"> 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</row>
    <row r="62" spans="1:44" x14ac:dyDescent="0.25">
      <c r="A62" s="4" t="s">
        <v>57</v>
      </c>
      <c r="B62" s="79">
        <v>0</v>
      </c>
      <c r="C62" s="5">
        <v>0</v>
      </c>
      <c r="D62" s="130">
        <f t="shared" si="11"/>
        <v>0</v>
      </c>
      <c r="E62" s="80">
        <v>0</v>
      </c>
      <c r="F62" s="5">
        <v>0</v>
      </c>
      <c r="G62" s="94">
        <f t="shared" si="12"/>
        <v>0</v>
      </c>
      <c r="H62" s="79">
        <v>0</v>
      </c>
      <c r="I62" s="5">
        <v>0</v>
      </c>
      <c r="J62" s="153">
        <f t="shared" si="13"/>
        <v>0</v>
      </c>
      <c r="K62" s="194" t="str">
        <f t="shared" si="14"/>
        <v xml:space="preserve"> </v>
      </c>
      <c r="L62" s="198" t="str">
        <f t="shared" si="15"/>
        <v xml:space="preserve"> </v>
      </c>
      <c r="M62" s="95" t="str">
        <f t="shared" si="16"/>
        <v xml:space="preserve"> </v>
      </c>
      <c r="N62" s="96" t="str">
        <f t="shared" si="17"/>
        <v xml:space="preserve"> </v>
      </c>
      <c r="O62" s="199" t="str">
        <f t="shared" si="18"/>
        <v xml:space="preserve"> </v>
      </c>
      <c r="P62" s="198" t="str">
        <f t="shared" si="10"/>
        <v xml:space="preserve"> </v>
      </c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</row>
    <row r="63" spans="1:44" x14ac:dyDescent="0.25">
      <c r="A63" s="4" t="s">
        <v>62</v>
      </c>
      <c r="B63" s="79">
        <v>0</v>
      </c>
      <c r="C63" s="5">
        <v>0</v>
      </c>
      <c r="D63" s="130">
        <f t="shared" si="11"/>
        <v>0</v>
      </c>
      <c r="E63" s="80">
        <v>0</v>
      </c>
      <c r="F63" s="5">
        <v>0</v>
      </c>
      <c r="G63" s="94">
        <f t="shared" si="12"/>
        <v>0</v>
      </c>
      <c r="H63" s="79">
        <v>0</v>
      </c>
      <c r="I63" s="5">
        <v>0</v>
      </c>
      <c r="J63" s="153">
        <f t="shared" si="13"/>
        <v>0</v>
      </c>
      <c r="K63" s="194" t="str">
        <f t="shared" si="14"/>
        <v xml:space="preserve"> </v>
      </c>
      <c r="L63" s="198" t="str">
        <f t="shared" si="15"/>
        <v xml:space="preserve"> </v>
      </c>
      <c r="M63" s="95" t="str">
        <f t="shared" si="16"/>
        <v xml:space="preserve"> </v>
      </c>
      <c r="N63" s="96" t="str">
        <f t="shared" si="17"/>
        <v xml:space="preserve"> </v>
      </c>
      <c r="O63" s="199" t="str">
        <f t="shared" si="18"/>
        <v xml:space="preserve"> </v>
      </c>
      <c r="P63" s="198" t="str">
        <f t="shared" si="10"/>
        <v xml:space="preserve"> </v>
      </c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</row>
    <row r="64" spans="1:44" x14ac:dyDescent="0.25">
      <c r="A64" s="4" t="s">
        <v>47</v>
      </c>
      <c r="B64" s="79">
        <v>0</v>
      </c>
      <c r="C64" s="5">
        <v>0</v>
      </c>
      <c r="D64" s="130">
        <f t="shared" si="11"/>
        <v>0</v>
      </c>
      <c r="E64" s="80">
        <v>3</v>
      </c>
      <c r="F64" s="5">
        <v>4</v>
      </c>
      <c r="G64" s="94">
        <f t="shared" si="12"/>
        <v>0.10116337885685382</v>
      </c>
      <c r="H64" s="79">
        <v>0</v>
      </c>
      <c r="I64" s="5">
        <v>0</v>
      </c>
      <c r="J64" s="153">
        <f t="shared" si="13"/>
        <v>0</v>
      </c>
      <c r="K64" s="194" t="str">
        <f t="shared" si="14"/>
        <v xml:space="preserve"> </v>
      </c>
      <c r="L64" s="198" t="str">
        <f t="shared" si="15"/>
        <v xml:space="preserve"> </v>
      </c>
      <c r="M64" s="95" t="str">
        <f t="shared" si="16"/>
        <v xml:space="preserve"> </v>
      </c>
      <c r="N64" s="96" t="str">
        <f t="shared" si="17"/>
        <v xml:space="preserve"> </v>
      </c>
      <c r="O64" s="199" t="str">
        <f t="shared" si="18"/>
        <v xml:space="preserve"> </v>
      </c>
      <c r="P64" s="198" t="str">
        <f t="shared" si="10"/>
        <v xml:space="preserve"> </v>
      </c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</row>
    <row r="65" spans="1:44" x14ac:dyDescent="0.25">
      <c r="A65" s="4" t="s">
        <v>23</v>
      </c>
      <c r="B65" s="79">
        <v>0</v>
      </c>
      <c r="C65" s="5">
        <v>0</v>
      </c>
      <c r="D65" s="130">
        <f t="shared" si="11"/>
        <v>0</v>
      </c>
      <c r="E65" s="80">
        <v>7</v>
      </c>
      <c r="F65" s="5">
        <v>20</v>
      </c>
      <c r="G65" s="94">
        <f t="shared" si="12"/>
        <v>0.50581689428426913</v>
      </c>
      <c r="H65" s="79">
        <v>0</v>
      </c>
      <c r="I65" s="5">
        <v>0</v>
      </c>
      <c r="J65" s="153">
        <f t="shared" si="13"/>
        <v>0</v>
      </c>
      <c r="K65" s="194" t="str">
        <f t="shared" si="14"/>
        <v xml:space="preserve"> </v>
      </c>
      <c r="L65" s="198" t="str">
        <f t="shared" si="15"/>
        <v xml:space="preserve"> </v>
      </c>
      <c r="M65" s="95" t="str">
        <f t="shared" si="16"/>
        <v xml:space="preserve"> </v>
      </c>
      <c r="N65" s="96" t="str">
        <f t="shared" si="17"/>
        <v xml:space="preserve"> </v>
      </c>
      <c r="O65" s="199" t="str">
        <f t="shared" si="18"/>
        <v xml:space="preserve"> </v>
      </c>
      <c r="P65" s="198" t="str">
        <f t="shared" si="10"/>
        <v xml:space="preserve"> </v>
      </c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</row>
    <row r="66" spans="1:44" x14ac:dyDescent="0.25">
      <c r="A66" s="4" t="s">
        <v>72</v>
      </c>
      <c r="B66" s="79">
        <v>0</v>
      </c>
      <c r="C66" s="5">
        <v>0</v>
      </c>
      <c r="D66" s="130">
        <f t="shared" si="11"/>
        <v>0</v>
      </c>
      <c r="E66" s="80">
        <v>0</v>
      </c>
      <c r="F66" s="5">
        <v>0</v>
      </c>
      <c r="G66" s="94">
        <f t="shared" si="12"/>
        <v>0</v>
      </c>
      <c r="H66" s="79">
        <v>0</v>
      </c>
      <c r="I66" s="5">
        <v>0</v>
      </c>
      <c r="J66" s="153">
        <f t="shared" si="13"/>
        <v>0</v>
      </c>
      <c r="K66" s="194" t="str">
        <f t="shared" si="14"/>
        <v xml:space="preserve"> </v>
      </c>
      <c r="L66" s="198" t="str">
        <f t="shared" si="15"/>
        <v xml:space="preserve"> </v>
      </c>
      <c r="M66" s="95" t="str">
        <f t="shared" si="16"/>
        <v xml:space="preserve"> </v>
      </c>
      <c r="N66" s="96" t="str">
        <f t="shared" si="17"/>
        <v xml:space="preserve"> </v>
      </c>
      <c r="O66" s="199" t="str">
        <f t="shared" si="18"/>
        <v xml:space="preserve"> </v>
      </c>
      <c r="P66" s="198" t="str">
        <f t="shared" si="10"/>
        <v xml:space="preserve"> </v>
      </c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</row>
    <row r="67" spans="1:44" x14ac:dyDescent="0.25">
      <c r="A67" s="4" t="s">
        <v>92</v>
      </c>
      <c r="B67" s="79">
        <v>0</v>
      </c>
      <c r="C67" s="5">
        <v>0</v>
      </c>
      <c r="D67" s="130">
        <f t="shared" si="11"/>
        <v>0</v>
      </c>
      <c r="E67" s="80">
        <v>0</v>
      </c>
      <c r="F67" s="5">
        <v>0</v>
      </c>
      <c r="G67" s="94">
        <f t="shared" si="12"/>
        <v>0</v>
      </c>
      <c r="H67" s="79">
        <v>0</v>
      </c>
      <c r="I67" s="5">
        <v>0</v>
      </c>
      <c r="J67" s="153">
        <f t="shared" si="13"/>
        <v>0</v>
      </c>
      <c r="K67" s="194" t="str">
        <f t="shared" si="14"/>
        <v xml:space="preserve"> </v>
      </c>
      <c r="L67" s="198" t="str">
        <f t="shared" si="15"/>
        <v xml:space="preserve"> </v>
      </c>
      <c r="M67" s="95" t="str">
        <f t="shared" si="16"/>
        <v xml:space="preserve"> </v>
      </c>
      <c r="N67" s="96" t="str">
        <f t="shared" si="17"/>
        <v xml:space="preserve"> </v>
      </c>
      <c r="O67" s="199" t="str">
        <f t="shared" si="18"/>
        <v xml:space="preserve"> </v>
      </c>
      <c r="P67" s="198" t="str">
        <f t="shared" si="10"/>
        <v xml:space="preserve"> </v>
      </c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</row>
    <row r="68" spans="1:44" ht="17.25" customHeight="1" x14ac:dyDescent="0.25">
      <c r="A68" s="4" t="s">
        <v>94</v>
      </c>
      <c r="B68" s="79">
        <v>0</v>
      </c>
      <c r="C68" s="5">
        <v>0</v>
      </c>
      <c r="D68" s="130">
        <f t="shared" si="11"/>
        <v>0</v>
      </c>
      <c r="E68" s="80">
        <v>0</v>
      </c>
      <c r="F68" s="5">
        <v>0</v>
      </c>
      <c r="G68" s="94">
        <f t="shared" si="12"/>
        <v>0</v>
      </c>
      <c r="H68" s="79">
        <v>0</v>
      </c>
      <c r="I68" s="5">
        <v>0</v>
      </c>
      <c r="J68" s="153">
        <f t="shared" si="13"/>
        <v>0</v>
      </c>
      <c r="K68" s="194" t="str">
        <f t="shared" si="14"/>
        <v xml:space="preserve"> </v>
      </c>
      <c r="L68" s="198" t="str">
        <f t="shared" si="15"/>
        <v xml:space="preserve"> </v>
      </c>
      <c r="M68" s="95" t="str">
        <f t="shared" si="16"/>
        <v xml:space="preserve"> </v>
      </c>
      <c r="N68" s="96" t="str">
        <f t="shared" si="17"/>
        <v xml:space="preserve"> </v>
      </c>
      <c r="O68" s="199" t="str">
        <f t="shared" si="18"/>
        <v xml:space="preserve"> </v>
      </c>
      <c r="P68" s="198" t="str">
        <f t="shared" si="10"/>
        <v xml:space="preserve"> </v>
      </c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</row>
    <row r="69" spans="1:44" x14ac:dyDescent="0.25">
      <c r="A69" s="4" t="s">
        <v>90</v>
      </c>
      <c r="B69" s="79">
        <v>0</v>
      </c>
      <c r="C69" s="5">
        <v>0</v>
      </c>
      <c r="D69" s="130">
        <f t="shared" si="11"/>
        <v>0</v>
      </c>
      <c r="E69" s="80">
        <v>0</v>
      </c>
      <c r="F69" s="5">
        <v>0</v>
      </c>
      <c r="G69" s="94">
        <f t="shared" si="12"/>
        <v>0</v>
      </c>
      <c r="H69" s="79">
        <v>0</v>
      </c>
      <c r="I69" s="5">
        <v>0</v>
      </c>
      <c r="J69" s="153">
        <f t="shared" si="13"/>
        <v>0</v>
      </c>
      <c r="K69" s="194" t="str">
        <f t="shared" si="14"/>
        <v xml:space="preserve"> </v>
      </c>
      <c r="L69" s="198" t="str">
        <f t="shared" si="15"/>
        <v xml:space="preserve"> </v>
      </c>
      <c r="M69" s="95" t="str">
        <f t="shared" si="16"/>
        <v xml:space="preserve"> </v>
      </c>
      <c r="N69" s="96" t="str">
        <f t="shared" si="17"/>
        <v xml:space="preserve"> </v>
      </c>
      <c r="O69" s="199" t="str">
        <f t="shared" si="18"/>
        <v xml:space="preserve"> </v>
      </c>
      <c r="P69" s="198" t="str">
        <f t="shared" si="10"/>
        <v xml:space="preserve"> </v>
      </c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</row>
    <row r="70" spans="1:44" x14ac:dyDescent="0.25">
      <c r="A70" s="4" t="s">
        <v>95</v>
      </c>
      <c r="B70" s="79">
        <v>0</v>
      </c>
      <c r="C70" s="5">
        <v>0</v>
      </c>
      <c r="D70" s="130">
        <f t="shared" ref="D70:D82" si="19">IF($C$83&lt;&gt;0,C70/$C$83*100,0)</f>
        <v>0</v>
      </c>
      <c r="E70" s="80">
        <v>0</v>
      </c>
      <c r="F70" s="5">
        <v>0</v>
      </c>
      <c r="G70" s="94">
        <f t="shared" ref="G70:G78" si="20">IF($F$83&lt;&gt;0,F70/$F$83*100,0)</f>
        <v>0</v>
      </c>
      <c r="H70" s="79">
        <v>0</v>
      </c>
      <c r="I70" s="5">
        <v>0</v>
      </c>
      <c r="J70" s="153">
        <f t="shared" ref="J70:J78" si="21">IF($I$83&lt;&gt;0,I70/$I$83*100,0)</f>
        <v>0</v>
      </c>
      <c r="K70" s="194" t="str">
        <f t="shared" ref="K70:L83" si="22">IF(OR(B70&lt;&gt;0)*(E70&lt;&gt;0),B70/E70*100," ")</f>
        <v xml:space="preserve"> </v>
      </c>
      <c r="L70" s="198" t="str">
        <f t="shared" ref="L70:L80" si="23">IF(OR(C70&lt;&gt;0)*(F70&lt;&gt;0),C70/F70*100," ")</f>
        <v xml:space="preserve"> </v>
      </c>
      <c r="M70" s="95" t="str">
        <f t="shared" ref="M70:N83" si="24">IF(OR(B70&lt;&gt;0)*(H70&lt;&gt;0),B70/H70*100," ")</f>
        <v xml:space="preserve"> </v>
      </c>
      <c r="N70" s="96" t="str">
        <f t="shared" ref="N70:N80" si="25">IF(OR(C70&lt;&gt;0)*(I70&lt;&gt;0),C70/I70*100," ")</f>
        <v xml:space="preserve"> </v>
      </c>
      <c r="O70" s="199" t="str">
        <f t="shared" si="18"/>
        <v xml:space="preserve"> </v>
      </c>
      <c r="P70" s="198" t="str">
        <f t="shared" si="10"/>
        <v xml:space="preserve"> 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</row>
    <row r="71" spans="1:44" x14ac:dyDescent="0.25">
      <c r="A71" s="4" t="s">
        <v>48</v>
      </c>
      <c r="B71" s="79">
        <v>0</v>
      </c>
      <c r="C71" s="5">
        <v>0</v>
      </c>
      <c r="D71" s="130">
        <f t="shared" si="19"/>
        <v>0</v>
      </c>
      <c r="E71" s="80">
        <v>1</v>
      </c>
      <c r="F71" s="5">
        <v>1</v>
      </c>
      <c r="G71" s="94">
        <f t="shared" si="20"/>
        <v>2.5290844714213456E-2</v>
      </c>
      <c r="H71" s="79">
        <v>0</v>
      </c>
      <c r="I71" s="5">
        <v>0</v>
      </c>
      <c r="J71" s="153">
        <f t="shared" si="21"/>
        <v>0</v>
      </c>
      <c r="K71" s="194" t="str">
        <f t="shared" si="22"/>
        <v xml:space="preserve"> </v>
      </c>
      <c r="L71" s="198" t="str">
        <f t="shared" si="23"/>
        <v xml:space="preserve"> </v>
      </c>
      <c r="M71" s="95" t="str">
        <f t="shared" si="24"/>
        <v xml:space="preserve"> </v>
      </c>
      <c r="N71" s="96" t="str">
        <f t="shared" si="25"/>
        <v xml:space="preserve"> </v>
      </c>
      <c r="O71" s="199" t="str">
        <f t="shared" ref="O71:P83" si="26">IF(OR(E71&lt;&gt;0)*(H71&lt;&gt;0),E71/H71*100," ")</f>
        <v xml:space="preserve"> </v>
      </c>
      <c r="P71" s="198" t="str">
        <f t="shared" ref="P71:P80" si="27">IF(OR(F71&lt;&gt;0)*(I71&lt;&gt;0),F71/I71*100," ")</f>
        <v xml:space="preserve"> </v>
      </c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</row>
    <row r="72" spans="1:44" x14ac:dyDescent="0.25">
      <c r="A72" s="4" t="s">
        <v>49</v>
      </c>
      <c r="B72" s="79">
        <v>0</v>
      </c>
      <c r="C72" s="5">
        <v>0</v>
      </c>
      <c r="D72" s="130">
        <f t="shared" si="19"/>
        <v>0</v>
      </c>
      <c r="E72" s="80">
        <v>1</v>
      </c>
      <c r="F72" s="5">
        <v>1</v>
      </c>
      <c r="G72" s="94">
        <f t="shared" si="20"/>
        <v>2.5290844714213456E-2</v>
      </c>
      <c r="H72" s="79">
        <v>0</v>
      </c>
      <c r="I72" s="5">
        <v>0</v>
      </c>
      <c r="J72" s="153">
        <f t="shared" si="21"/>
        <v>0</v>
      </c>
      <c r="K72" s="194" t="str">
        <f t="shared" si="22"/>
        <v xml:space="preserve"> </v>
      </c>
      <c r="L72" s="198" t="str">
        <f t="shared" si="23"/>
        <v xml:space="preserve"> </v>
      </c>
      <c r="M72" s="95" t="str">
        <f t="shared" si="24"/>
        <v xml:space="preserve"> </v>
      </c>
      <c r="N72" s="96" t="str">
        <f t="shared" si="25"/>
        <v xml:space="preserve"> </v>
      </c>
      <c r="O72" s="199" t="str">
        <f t="shared" si="26"/>
        <v xml:space="preserve"> </v>
      </c>
      <c r="P72" s="198" t="str">
        <f t="shared" si="27"/>
        <v xml:space="preserve"> </v>
      </c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</row>
    <row r="73" spans="1:44" ht="17.25" customHeight="1" x14ac:dyDescent="0.25">
      <c r="A73" s="4" t="s">
        <v>50</v>
      </c>
      <c r="B73" s="79">
        <v>0</v>
      </c>
      <c r="C73" s="5">
        <v>0</v>
      </c>
      <c r="D73" s="130">
        <f t="shared" si="19"/>
        <v>0</v>
      </c>
      <c r="E73" s="80">
        <v>0</v>
      </c>
      <c r="F73" s="5">
        <v>9</v>
      </c>
      <c r="G73" s="94">
        <f t="shared" si="20"/>
        <v>0.22761760242792109</v>
      </c>
      <c r="H73" s="79">
        <v>1</v>
      </c>
      <c r="I73" s="5">
        <v>1</v>
      </c>
      <c r="J73" s="153">
        <f t="shared" si="21"/>
        <v>2.1659085986571368E-2</v>
      </c>
      <c r="K73" s="194" t="str">
        <f t="shared" si="22"/>
        <v xml:space="preserve"> </v>
      </c>
      <c r="L73" s="198" t="str">
        <f t="shared" si="23"/>
        <v xml:space="preserve"> </v>
      </c>
      <c r="M73" s="95" t="str">
        <f t="shared" si="24"/>
        <v xml:space="preserve"> </v>
      </c>
      <c r="N73" s="96" t="str">
        <f t="shared" si="25"/>
        <v xml:space="preserve"> </v>
      </c>
      <c r="O73" s="199" t="str">
        <f t="shared" si="26"/>
        <v xml:space="preserve"> </v>
      </c>
      <c r="P73" s="198">
        <f t="shared" si="27"/>
        <v>900</v>
      </c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</row>
    <row r="74" spans="1:44" ht="17.25" customHeight="1" x14ac:dyDescent="0.25">
      <c r="A74" s="4" t="s">
        <v>53</v>
      </c>
      <c r="B74" s="79">
        <v>0</v>
      </c>
      <c r="C74" s="5">
        <v>0</v>
      </c>
      <c r="D74" s="130">
        <f t="shared" si="19"/>
        <v>0</v>
      </c>
      <c r="E74" s="80">
        <v>0</v>
      </c>
      <c r="F74" s="5">
        <v>0</v>
      </c>
      <c r="G74" s="94">
        <f t="shared" si="20"/>
        <v>0</v>
      </c>
      <c r="H74" s="79">
        <v>0</v>
      </c>
      <c r="I74" s="5">
        <v>0</v>
      </c>
      <c r="J74" s="153">
        <f t="shared" si="21"/>
        <v>0</v>
      </c>
      <c r="K74" s="194" t="str">
        <f t="shared" si="22"/>
        <v xml:space="preserve"> </v>
      </c>
      <c r="L74" s="198" t="str">
        <f t="shared" si="23"/>
        <v xml:space="preserve"> </v>
      </c>
      <c r="M74" s="95" t="str">
        <f t="shared" si="24"/>
        <v xml:space="preserve"> </v>
      </c>
      <c r="N74" s="96" t="str">
        <f t="shared" si="25"/>
        <v xml:space="preserve"> </v>
      </c>
      <c r="O74" s="199" t="str">
        <f t="shared" si="26"/>
        <v xml:space="preserve"> </v>
      </c>
      <c r="P74" s="198" t="str">
        <f t="shared" si="27"/>
        <v xml:space="preserve"> </v>
      </c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</row>
    <row r="75" spans="1:44" x14ac:dyDescent="0.25">
      <c r="A75" s="4" t="s">
        <v>54</v>
      </c>
      <c r="B75" s="79">
        <v>0</v>
      </c>
      <c r="C75" s="5">
        <v>0</v>
      </c>
      <c r="D75" s="130">
        <f t="shared" si="19"/>
        <v>0</v>
      </c>
      <c r="E75" s="80">
        <v>2</v>
      </c>
      <c r="F75" s="5">
        <v>4</v>
      </c>
      <c r="G75" s="94">
        <f t="shared" si="20"/>
        <v>0.10116337885685382</v>
      </c>
      <c r="H75" s="79">
        <v>0</v>
      </c>
      <c r="I75" s="5">
        <v>0</v>
      </c>
      <c r="J75" s="153">
        <f t="shared" si="21"/>
        <v>0</v>
      </c>
      <c r="K75" s="194" t="str">
        <f t="shared" si="22"/>
        <v xml:space="preserve"> </v>
      </c>
      <c r="L75" s="198" t="str">
        <f t="shared" si="23"/>
        <v xml:space="preserve"> </v>
      </c>
      <c r="M75" s="95" t="str">
        <f t="shared" si="24"/>
        <v xml:space="preserve"> </v>
      </c>
      <c r="N75" s="96" t="str">
        <f t="shared" si="25"/>
        <v xml:space="preserve"> </v>
      </c>
      <c r="O75" s="199" t="str">
        <f t="shared" si="26"/>
        <v xml:space="preserve"> </v>
      </c>
      <c r="P75" s="198" t="str">
        <f t="shared" si="27"/>
        <v xml:space="preserve"> </v>
      </c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</row>
    <row r="76" spans="1:44" x14ac:dyDescent="0.25">
      <c r="A76" s="4" t="s">
        <v>73</v>
      </c>
      <c r="B76" s="79">
        <v>0</v>
      </c>
      <c r="C76" s="5">
        <v>0</v>
      </c>
      <c r="D76" s="130">
        <f t="shared" si="19"/>
        <v>0</v>
      </c>
      <c r="E76" s="80">
        <v>0</v>
      </c>
      <c r="F76" s="5">
        <v>0</v>
      </c>
      <c r="G76" s="94">
        <f t="shared" si="20"/>
        <v>0</v>
      </c>
      <c r="H76" s="79">
        <v>0</v>
      </c>
      <c r="I76" s="5">
        <v>0</v>
      </c>
      <c r="J76" s="153">
        <f t="shared" si="21"/>
        <v>0</v>
      </c>
      <c r="K76" s="194" t="str">
        <f t="shared" si="22"/>
        <v xml:space="preserve"> </v>
      </c>
      <c r="L76" s="198" t="str">
        <f t="shared" si="23"/>
        <v xml:space="preserve"> </v>
      </c>
      <c r="M76" s="95" t="str">
        <f t="shared" si="24"/>
        <v xml:space="preserve"> </v>
      </c>
      <c r="N76" s="96" t="str">
        <f t="shared" si="25"/>
        <v xml:space="preserve"> </v>
      </c>
      <c r="O76" s="199" t="str">
        <f t="shared" si="26"/>
        <v xml:space="preserve"> </v>
      </c>
      <c r="P76" s="198" t="str">
        <f t="shared" si="27"/>
        <v xml:space="preserve"> </v>
      </c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</row>
    <row r="77" spans="1:44" x14ac:dyDescent="0.25">
      <c r="A77" s="4" t="s">
        <v>86</v>
      </c>
      <c r="B77" s="79">
        <v>0</v>
      </c>
      <c r="C77" s="5">
        <v>0</v>
      </c>
      <c r="D77" s="130">
        <f t="shared" si="19"/>
        <v>0</v>
      </c>
      <c r="E77" s="80">
        <v>0</v>
      </c>
      <c r="F77" s="5">
        <v>0</v>
      </c>
      <c r="G77" s="94">
        <f t="shared" si="20"/>
        <v>0</v>
      </c>
      <c r="H77" s="79">
        <v>0</v>
      </c>
      <c r="I77" s="5">
        <v>0</v>
      </c>
      <c r="J77" s="153">
        <f t="shared" si="21"/>
        <v>0</v>
      </c>
      <c r="K77" s="194" t="str">
        <f t="shared" si="22"/>
        <v xml:space="preserve"> </v>
      </c>
      <c r="L77" s="198" t="str">
        <f t="shared" si="23"/>
        <v xml:space="preserve"> </v>
      </c>
      <c r="M77" s="95" t="str">
        <f t="shared" si="24"/>
        <v xml:space="preserve"> </v>
      </c>
      <c r="N77" s="96" t="str">
        <f t="shared" si="25"/>
        <v xml:space="preserve"> </v>
      </c>
      <c r="O77" s="199" t="str">
        <f t="shared" si="26"/>
        <v xml:space="preserve"> </v>
      </c>
      <c r="P77" s="198" t="str">
        <f t="shared" si="27"/>
        <v xml:space="preserve"> </v>
      </c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</row>
    <row r="78" spans="1:44" ht="15.75" x14ac:dyDescent="0.25">
      <c r="A78" s="4" t="s">
        <v>91</v>
      </c>
      <c r="B78" s="146">
        <v>0</v>
      </c>
      <c r="C78" s="182">
        <v>0</v>
      </c>
      <c r="D78" s="181">
        <f t="shared" si="19"/>
        <v>0</v>
      </c>
      <c r="E78" s="183">
        <v>0</v>
      </c>
      <c r="F78" s="182">
        <v>0</v>
      </c>
      <c r="G78" s="94">
        <f t="shared" si="20"/>
        <v>0</v>
      </c>
      <c r="H78" s="146">
        <v>0</v>
      </c>
      <c r="I78" s="135">
        <v>0</v>
      </c>
      <c r="J78" s="130">
        <f t="shared" si="21"/>
        <v>0</v>
      </c>
      <c r="K78" s="194" t="str">
        <f t="shared" si="22"/>
        <v xml:space="preserve"> </v>
      </c>
      <c r="L78" s="198" t="str">
        <f t="shared" si="23"/>
        <v xml:space="preserve"> </v>
      </c>
      <c r="M78" s="95" t="str">
        <f t="shared" si="24"/>
        <v xml:space="preserve"> </v>
      </c>
      <c r="N78" s="96" t="str">
        <f t="shared" si="25"/>
        <v xml:space="preserve"> </v>
      </c>
      <c r="O78" s="199" t="str">
        <f t="shared" si="26"/>
        <v xml:space="preserve"> </v>
      </c>
      <c r="P78" s="198" t="str">
        <f t="shared" si="27"/>
        <v xml:space="preserve"> </v>
      </c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</row>
    <row r="79" spans="1:44" x14ac:dyDescent="0.25">
      <c r="A79" s="4" t="s">
        <v>55</v>
      </c>
      <c r="B79" s="142">
        <v>0</v>
      </c>
      <c r="C79" s="4">
        <v>0</v>
      </c>
      <c r="D79" s="130">
        <f t="shared" si="19"/>
        <v>0</v>
      </c>
      <c r="E79" s="147">
        <v>0</v>
      </c>
      <c r="F79" s="4">
        <v>0</v>
      </c>
      <c r="G79" s="94">
        <f t="shared" ref="G79:G80" si="28">IF($F$83&lt;&gt;0,F79/$F$83*100,0)</f>
        <v>0</v>
      </c>
      <c r="H79" s="142">
        <v>0</v>
      </c>
      <c r="I79" s="4">
        <v>0</v>
      </c>
      <c r="J79" s="130">
        <f t="shared" ref="J79:J80" si="29">IF($I$83&lt;&gt;0,I79/$I$83*100,0)</f>
        <v>0</v>
      </c>
      <c r="K79" s="194" t="str">
        <f t="shared" si="22"/>
        <v xml:space="preserve"> </v>
      </c>
      <c r="L79" s="198" t="str">
        <f t="shared" si="23"/>
        <v xml:space="preserve"> </v>
      </c>
      <c r="M79" s="95" t="str">
        <f t="shared" si="24"/>
        <v xml:space="preserve"> </v>
      </c>
      <c r="N79" s="96" t="str">
        <f t="shared" si="25"/>
        <v xml:space="preserve"> </v>
      </c>
      <c r="O79" s="199" t="str">
        <f t="shared" si="26"/>
        <v xml:space="preserve"> </v>
      </c>
      <c r="P79" s="198" t="str">
        <f t="shared" si="27"/>
        <v xml:space="preserve"> </v>
      </c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</row>
    <row r="80" spans="1:44" ht="15.75" thickBot="1" x14ac:dyDescent="0.3">
      <c r="A80" s="4" t="s">
        <v>93</v>
      </c>
      <c r="B80" s="143">
        <v>0</v>
      </c>
      <c r="C80" s="157">
        <v>0</v>
      </c>
      <c r="D80" s="145">
        <f t="shared" si="19"/>
        <v>0</v>
      </c>
      <c r="E80" s="148">
        <v>0</v>
      </c>
      <c r="F80" s="157">
        <v>0</v>
      </c>
      <c r="G80" s="149">
        <f t="shared" si="28"/>
        <v>0</v>
      </c>
      <c r="H80" s="143">
        <v>0</v>
      </c>
      <c r="I80" s="138">
        <v>0</v>
      </c>
      <c r="J80" s="145">
        <f t="shared" si="29"/>
        <v>0</v>
      </c>
      <c r="K80" s="194" t="str">
        <f t="shared" si="22"/>
        <v xml:space="preserve"> </v>
      </c>
      <c r="L80" s="198" t="str">
        <f t="shared" si="23"/>
        <v xml:space="preserve"> </v>
      </c>
      <c r="M80" s="191" t="str">
        <f t="shared" si="24"/>
        <v xml:space="preserve"> </v>
      </c>
      <c r="N80" s="96" t="str">
        <f t="shared" si="25"/>
        <v xml:space="preserve"> </v>
      </c>
      <c r="O80" s="199" t="str">
        <f t="shared" si="26"/>
        <v xml:space="preserve"> </v>
      </c>
      <c r="P80" s="198" t="str">
        <f t="shared" si="27"/>
        <v xml:space="preserve"> </v>
      </c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</row>
    <row r="81" spans="1:44" ht="15.75" x14ac:dyDescent="0.25">
      <c r="A81" s="168" t="s">
        <v>102</v>
      </c>
      <c r="B81" s="144">
        <f>SUM(B6:B80)-B6</f>
        <v>356</v>
      </c>
      <c r="C81" s="139">
        <f>SUM(C6:C80)-C6</f>
        <v>2101</v>
      </c>
      <c r="D81" s="169">
        <f t="shared" si="19"/>
        <v>73.282176491105687</v>
      </c>
      <c r="E81" s="150">
        <f>SUM(E6:E80)-E6</f>
        <v>525</v>
      </c>
      <c r="F81" s="139">
        <f>SUM(F6:F80)-F6</f>
        <v>2319</v>
      </c>
      <c r="G81" s="170">
        <f>IF($F$83&lt;&gt;0,F81/$F$83*100,0)</f>
        <v>58.649468892261005</v>
      </c>
      <c r="H81" s="144">
        <f>SUM(H6:H80)-H6</f>
        <v>848</v>
      </c>
      <c r="I81" s="139">
        <f>SUM(I6:I80)-I6</f>
        <v>3168</v>
      </c>
      <c r="J81" s="171">
        <f>IF($I$83&lt;&gt;0,I81/$I$83*100,0)</f>
        <v>68.615984405458079</v>
      </c>
      <c r="K81" s="155">
        <f t="shared" si="22"/>
        <v>67.80952380952381</v>
      </c>
      <c r="L81" s="140">
        <f t="shared" si="22"/>
        <v>90.599396291504959</v>
      </c>
      <c r="M81" s="154">
        <f t="shared" si="24"/>
        <v>41.981132075471699</v>
      </c>
      <c r="N81" s="156">
        <f t="shared" si="24"/>
        <v>66.319444444444443</v>
      </c>
      <c r="O81" s="155">
        <f t="shared" si="26"/>
        <v>61.910377358490564</v>
      </c>
      <c r="P81" s="140">
        <f t="shared" si="26"/>
        <v>73.200757575757578</v>
      </c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</row>
    <row r="82" spans="1:44" ht="15.75" x14ac:dyDescent="0.25">
      <c r="A82" s="114" t="s">
        <v>103</v>
      </c>
      <c r="B82" s="172">
        <f>B6</f>
        <v>242</v>
      </c>
      <c r="C82" s="173">
        <f>C6</f>
        <v>766</v>
      </c>
      <c r="D82" s="174">
        <f t="shared" si="19"/>
        <v>26.717823508894316</v>
      </c>
      <c r="E82" s="151">
        <f>E6</f>
        <v>670</v>
      </c>
      <c r="F82" s="113">
        <f>F6</f>
        <v>1635</v>
      </c>
      <c r="G82" s="175">
        <f>IF($F$83&lt;&gt;0,F82/$F$83*100,0)</f>
        <v>41.350531107738995</v>
      </c>
      <c r="H82" s="172">
        <f>H6</f>
        <v>442</v>
      </c>
      <c r="I82" s="173">
        <f>I6</f>
        <v>1449</v>
      </c>
      <c r="J82" s="176">
        <f>IF($I$83&lt;&gt;0,I82/$I$83*100,0)</f>
        <v>31.384015594541907</v>
      </c>
      <c r="K82" s="97">
        <f t="shared" si="22"/>
        <v>36.119402985074629</v>
      </c>
      <c r="L82" s="98">
        <f t="shared" si="22"/>
        <v>46.850152905198776</v>
      </c>
      <c r="M82" s="99">
        <f t="shared" si="24"/>
        <v>54.751131221719461</v>
      </c>
      <c r="N82" s="121">
        <f t="shared" si="24"/>
        <v>52.864044168391999</v>
      </c>
      <c r="O82" s="97">
        <f t="shared" si="26"/>
        <v>151.58371040723981</v>
      </c>
      <c r="P82" s="98">
        <f t="shared" si="26"/>
        <v>112.83643892339545</v>
      </c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</row>
    <row r="83" spans="1:44" ht="16.5" thickBot="1" x14ac:dyDescent="0.3">
      <c r="A83" s="115" t="s">
        <v>76</v>
      </c>
      <c r="B83" s="159">
        <f>B81+B82</f>
        <v>598</v>
      </c>
      <c r="C83" s="160">
        <f>C81+C82</f>
        <v>2867</v>
      </c>
      <c r="D83" s="161">
        <f>D81+D82</f>
        <v>100</v>
      </c>
      <c r="E83" s="162">
        <f>SUM(E81:E82)</f>
        <v>1195</v>
      </c>
      <c r="F83" s="160">
        <f>SUM(F81:F82)</f>
        <v>3954</v>
      </c>
      <c r="G83" s="163">
        <f>G81+G82</f>
        <v>100</v>
      </c>
      <c r="H83" s="159">
        <f>SUM(H81:H82)</f>
        <v>1290</v>
      </c>
      <c r="I83" s="160">
        <f>SUM(I81:I82)</f>
        <v>4617</v>
      </c>
      <c r="J83" s="161">
        <f>J81+J82</f>
        <v>99.999999999999986</v>
      </c>
      <c r="K83" s="165">
        <f t="shared" si="22"/>
        <v>50.041841004184093</v>
      </c>
      <c r="L83" s="166">
        <f t="shared" si="22"/>
        <v>72.508851795649974</v>
      </c>
      <c r="M83" s="167">
        <f t="shared" si="24"/>
        <v>46.356589147286819</v>
      </c>
      <c r="N83" s="164">
        <f t="shared" si="24"/>
        <v>62.096599523500103</v>
      </c>
      <c r="O83" s="165">
        <f t="shared" si="26"/>
        <v>92.63565891472868</v>
      </c>
      <c r="P83" s="166">
        <f t="shared" si="26"/>
        <v>85.640025990903183</v>
      </c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</row>
    <row r="84" spans="1:44" x14ac:dyDescent="0.25">
      <c r="A84" s="106"/>
      <c r="B84" s="137"/>
      <c r="C84" s="137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</row>
    <row r="85" spans="1:44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</row>
    <row r="86" spans="1:44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</row>
    <row r="87" spans="1:44" x14ac:dyDescent="0.25">
      <c r="A87" s="106"/>
      <c r="B87" s="106"/>
      <c r="C87" s="13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</row>
    <row r="88" spans="1:44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</row>
    <row r="89" spans="1:44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</row>
    <row r="90" spans="1:44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</row>
    <row r="91" spans="1:44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</row>
    <row r="92" spans="1:44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</row>
    <row r="93" spans="1:44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</row>
    <row r="94" spans="1:44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</row>
    <row r="95" spans="1:44" x14ac:dyDescent="0.2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</row>
    <row r="96" spans="1:44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</row>
    <row r="97" spans="1:44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</row>
    <row r="98" spans="1:44" x14ac:dyDescent="0.2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</row>
    <row r="99" spans="1:44" x14ac:dyDescent="0.2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</row>
    <row r="100" spans="1:44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</row>
    <row r="101" spans="1:44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</row>
    <row r="102" spans="1:44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</row>
    <row r="103" spans="1:44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</row>
    <row r="104" spans="1:44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</row>
    <row r="105" spans="1:44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</row>
    <row r="106" spans="1:44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1:44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1:44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3" ma:contentTypeDescription="Stvaranje novog dokumenta." ma:contentTypeScope="" ma:versionID="69abf8a5803847064e1d6c8cfb0dfccc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9caac41abcaa9f1d7f337e9bbffdd64f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222be194-551f-45fb-b3b7-e68d1d89e47e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5EBD75-84BB-44EF-BB28-3EF9536C5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2023-12-01T14:22:34Z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