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Z-Malinska-3\Documents\STATISTIKA\"/>
    </mc:Choice>
  </mc:AlternateContent>
  <xr:revisionPtr revIDLastSave="0" documentId="13_ncr:1_{CF0F080C-459E-48AE-843E-DB83E52244E1}" xr6:coauthVersionLast="47" xr6:coauthVersionMax="47" xr10:uidLastSave="{00000000-0000-0000-0000-000000000000}"/>
  <bookViews>
    <workbookView xWindow="-120" yWindow="-120" windowWidth="25440" windowHeight="15270" tabRatio="701" xr2:uid="{00000000-000D-0000-FFFF-FFFF00000000}"/>
  </bookViews>
  <sheets>
    <sheet name=" " sheetId="2" r:id="rId1"/>
    <sheet name="Po kapacitetima" sheetId="3" r:id="rId2"/>
    <sheet name="Po zemljama" sheetId="5" r:id="rId3"/>
  </sheets>
  <externalReferences>
    <externalReference r:id="rId4"/>
  </externalReferences>
  <definedNames>
    <definedName name="rng_troskovi20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2" i="5" l="1"/>
  <c r="I81" i="5"/>
  <c r="H82" i="5"/>
  <c r="H81" i="5"/>
  <c r="F82" i="5"/>
  <c r="F81" i="5"/>
  <c r="E82" i="5"/>
  <c r="E81" i="5"/>
  <c r="E83" i="5" s="1"/>
  <c r="C82" i="5"/>
  <c r="C81" i="5"/>
  <c r="B81" i="5"/>
  <c r="B82" i="5"/>
  <c r="H39" i="3"/>
  <c r="I36" i="3"/>
  <c r="D39" i="3"/>
  <c r="O82" i="5" l="1"/>
  <c r="M82" i="5"/>
  <c r="D27" i="3"/>
  <c r="H15" i="3"/>
  <c r="E26" i="3"/>
  <c r="M12" i="3"/>
  <c r="P12" i="3"/>
  <c r="O12" i="3"/>
  <c r="N12" i="3"/>
  <c r="L26" i="3"/>
  <c r="I83" i="5" l="1"/>
  <c r="J81" i="5" s="1"/>
  <c r="N82" i="5"/>
  <c r="P82" i="5"/>
  <c r="C83" i="5"/>
  <c r="D82" i="5" s="1"/>
  <c r="B83" i="5"/>
  <c r="K83" i="5" s="1"/>
  <c r="H83" i="5"/>
  <c r="O83" i="5" s="1"/>
  <c r="P81" i="5"/>
  <c r="F83" i="5"/>
  <c r="N81" i="5"/>
  <c r="K82" i="5"/>
  <c r="O81" i="5"/>
  <c r="L82" i="5"/>
  <c r="K81" i="5"/>
  <c r="L81" i="5"/>
  <c r="M81" i="5"/>
  <c r="I12" i="3"/>
  <c r="I14" i="3"/>
  <c r="E14" i="3"/>
  <c r="E12" i="3"/>
  <c r="E18" i="3"/>
  <c r="E20" i="3"/>
  <c r="I20" i="3"/>
  <c r="I18" i="3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15" i="5"/>
  <c r="O24" i="3"/>
  <c r="N24" i="3"/>
  <c r="M24" i="3"/>
  <c r="L15" i="3"/>
  <c r="L14" i="3"/>
  <c r="L13" i="3"/>
  <c r="E37" i="3"/>
  <c r="E25" i="3"/>
  <c r="G27" i="3"/>
  <c r="J82" i="5" l="1"/>
  <c r="J83" i="5" s="1"/>
  <c r="D81" i="5"/>
  <c r="D83" i="5" s="1"/>
  <c r="N83" i="5"/>
  <c r="M83" i="5"/>
  <c r="P83" i="5"/>
  <c r="G82" i="5"/>
  <c r="G81" i="5"/>
  <c r="L83" i="5"/>
  <c r="K6" i="5"/>
  <c r="L6" i="5"/>
  <c r="M6" i="5"/>
  <c r="N6" i="5"/>
  <c r="O6" i="5"/>
  <c r="P6" i="5"/>
  <c r="Q6" i="5"/>
  <c r="M7" i="5"/>
  <c r="N7" i="5"/>
  <c r="Q7" i="5"/>
  <c r="G83" i="5" l="1"/>
  <c r="E38" i="3"/>
  <c r="J6" i="5" l="1"/>
  <c r="J7" i="5"/>
  <c r="I25" i="3"/>
  <c r="G6" i="5" l="1"/>
  <c r="G7" i="5"/>
  <c r="E6" i="3"/>
  <c r="Q14" i="5" l="1"/>
  <c r="Q13" i="5"/>
  <c r="Q12" i="5"/>
  <c r="Q11" i="5"/>
  <c r="Q10" i="5"/>
  <c r="Q9" i="5"/>
  <c r="Q8" i="5"/>
  <c r="Q5" i="5"/>
  <c r="D6" i="5" l="1"/>
  <c r="D7" i="5"/>
  <c r="R6" i="5" s="1"/>
  <c r="D19" i="5"/>
  <c r="D11" i="5" l="1"/>
  <c r="D14" i="5"/>
  <c r="D8" i="5"/>
  <c r="R7" i="5" s="1"/>
  <c r="M80" i="5"/>
  <c r="J79" i="5"/>
  <c r="J80" i="5"/>
  <c r="D79" i="5"/>
  <c r="D80" i="5"/>
  <c r="J8" i="5" l="1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D78" i="5"/>
  <c r="D9" i="5"/>
  <c r="D10" i="5"/>
  <c r="D12" i="5"/>
  <c r="D13" i="5"/>
  <c r="D15" i="5"/>
  <c r="D16" i="5"/>
  <c r="D17" i="5"/>
  <c r="D18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7" i="5"/>
  <c r="D76" i="5"/>
  <c r="D75" i="5"/>
  <c r="G21" i="3" l="1"/>
  <c r="E19" i="3"/>
  <c r="G39" i="5" l="1"/>
  <c r="G8" i="5"/>
  <c r="G38" i="5"/>
  <c r="G73" i="5"/>
  <c r="G41" i="5"/>
  <c r="G11" i="5"/>
  <c r="G75" i="5"/>
  <c r="G32" i="5"/>
  <c r="G15" i="5"/>
  <c r="G31" i="5"/>
  <c r="G69" i="5"/>
  <c r="G37" i="5"/>
  <c r="G67" i="5"/>
  <c r="G78" i="5"/>
  <c r="G34" i="5"/>
  <c r="G76" i="5"/>
  <c r="G14" i="5"/>
  <c r="G71" i="5"/>
  <c r="G74" i="5"/>
  <c r="G57" i="5"/>
  <c r="G25" i="5"/>
  <c r="G43" i="5"/>
  <c r="G58" i="5"/>
  <c r="G22" i="5"/>
  <c r="G64" i="5"/>
  <c r="G63" i="5"/>
  <c r="G66" i="5"/>
  <c r="G53" i="5"/>
  <c r="G21" i="5"/>
  <c r="G35" i="5"/>
  <c r="G54" i="5"/>
  <c r="G17" i="5"/>
  <c r="G48" i="5"/>
  <c r="G60" i="5"/>
  <c r="G44" i="5"/>
  <c r="G28" i="5"/>
  <c r="G9" i="5"/>
  <c r="G23" i="5"/>
  <c r="G49" i="5"/>
  <c r="G59" i="5"/>
  <c r="G27" i="5"/>
  <c r="G70" i="5"/>
  <c r="G50" i="5"/>
  <c r="G30" i="5"/>
  <c r="G12" i="5"/>
  <c r="G72" i="5"/>
  <c r="G56" i="5"/>
  <c r="G40" i="5"/>
  <c r="G24" i="5"/>
  <c r="G80" i="5"/>
  <c r="G79" i="5"/>
  <c r="G19" i="5"/>
  <c r="G55" i="5"/>
  <c r="G46" i="5"/>
  <c r="G65" i="5"/>
  <c r="G33" i="5"/>
  <c r="G16" i="5"/>
  <c r="G47" i="5"/>
  <c r="G13" i="5"/>
  <c r="G77" i="5"/>
  <c r="G61" i="5"/>
  <c r="G45" i="5"/>
  <c r="G29" i="5"/>
  <c r="G10" i="5"/>
  <c r="G51" i="5"/>
  <c r="G18" i="5"/>
  <c r="G62" i="5"/>
  <c r="G42" i="5"/>
  <c r="G26" i="5"/>
  <c r="G68" i="5"/>
  <c r="G52" i="5"/>
  <c r="G36" i="5"/>
  <c r="G20" i="5"/>
  <c r="N8" i="5"/>
  <c r="N9" i="5"/>
  <c r="N10" i="5"/>
  <c r="N11" i="5"/>
  <c r="N12" i="5"/>
  <c r="N13" i="5"/>
  <c r="N14" i="5"/>
  <c r="N15" i="5"/>
  <c r="M8" i="5"/>
  <c r="M9" i="5"/>
  <c r="M10" i="5"/>
  <c r="M11" i="5"/>
  <c r="M12" i="5"/>
  <c r="M13" i="5"/>
  <c r="M14" i="5"/>
  <c r="R5" i="5"/>
  <c r="R8" i="5"/>
  <c r="R9" i="5"/>
  <c r="R10" i="5"/>
  <c r="R11" i="5"/>
  <c r="R12" i="5"/>
  <c r="R13" i="5"/>
  <c r="R14" i="5"/>
  <c r="I38" i="3" l="1"/>
  <c r="I37" i="3"/>
  <c r="I40" i="3" l="1"/>
  <c r="I39" i="3"/>
  <c r="E36" i="3"/>
  <c r="E40" i="3" s="1"/>
  <c r="H40" i="3" l="1"/>
  <c r="G40" i="3"/>
  <c r="D40" i="3"/>
  <c r="C40" i="3"/>
  <c r="G39" i="3"/>
  <c r="C39" i="3"/>
  <c r="G41" i="3"/>
  <c r="H32" i="3"/>
  <c r="H44" i="3" s="1"/>
  <c r="G32" i="3"/>
  <c r="G44" i="3" s="1"/>
  <c r="C32" i="3"/>
  <c r="C44" i="3" s="1"/>
  <c r="H31" i="3"/>
  <c r="H43" i="3" s="1"/>
  <c r="G31" i="3"/>
  <c r="G43" i="3" s="1"/>
  <c r="D31" i="3"/>
  <c r="D43" i="3" s="1"/>
  <c r="C31" i="3"/>
  <c r="C43" i="3" s="1"/>
  <c r="H30" i="3"/>
  <c r="H42" i="3" s="1"/>
  <c r="G30" i="3"/>
  <c r="D30" i="3"/>
  <c r="D42" i="3" s="1"/>
  <c r="C30" i="3"/>
  <c r="C42" i="3" s="1"/>
  <c r="H28" i="3"/>
  <c r="G28" i="3"/>
  <c r="D28" i="3"/>
  <c r="C28" i="3"/>
  <c r="H27" i="3"/>
  <c r="C27" i="3"/>
  <c r="I26" i="3"/>
  <c r="N25" i="3"/>
  <c r="P14" i="3"/>
  <c r="I24" i="3"/>
  <c r="E24" i="3"/>
  <c r="H22" i="3"/>
  <c r="G22" i="3"/>
  <c r="D22" i="3"/>
  <c r="C22" i="3"/>
  <c r="H21" i="3"/>
  <c r="D21" i="3"/>
  <c r="C21" i="3"/>
  <c r="O26" i="3"/>
  <c r="O15" i="3"/>
  <c r="I19" i="3"/>
  <c r="N26" i="3" s="1"/>
  <c r="O14" i="3"/>
  <c r="M26" i="3"/>
  <c r="H16" i="3"/>
  <c r="G16" i="3"/>
  <c r="C16" i="3"/>
  <c r="G15" i="3"/>
  <c r="D15" i="3"/>
  <c r="C15" i="3"/>
  <c r="O27" i="3"/>
  <c r="I13" i="3"/>
  <c r="N27" i="3" s="1"/>
  <c r="E13" i="3"/>
  <c r="N14" i="3" s="1"/>
  <c r="N13" i="3"/>
  <c r="H10" i="3"/>
  <c r="G10" i="3"/>
  <c r="D10" i="3"/>
  <c r="C10" i="3"/>
  <c r="H9" i="3"/>
  <c r="G9" i="3"/>
  <c r="D9" i="3"/>
  <c r="C9" i="3"/>
  <c r="I8" i="3"/>
  <c r="E8" i="3"/>
  <c r="I7" i="3"/>
  <c r="N28" i="3" s="1"/>
  <c r="E7" i="3"/>
  <c r="M14" i="3" s="1"/>
  <c r="I6" i="3"/>
  <c r="I30" i="3" l="1"/>
  <c r="G35" i="3" s="1"/>
  <c r="M28" i="3"/>
  <c r="O28" i="3"/>
  <c r="M15" i="3"/>
  <c r="P15" i="3"/>
  <c r="N15" i="3"/>
  <c r="E42" i="3"/>
  <c r="I28" i="3"/>
  <c r="I27" i="3"/>
  <c r="O25" i="3"/>
  <c r="G29" i="3"/>
  <c r="M25" i="3"/>
  <c r="C29" i="3"/>
  <c r="P13" i="3"/>
  <c r="D23" i="3"/>
  <c r="O13" i="3"/>
  <c r="G17" i="3"/>
  <c r="M27" i="3"/>
  <c r="D11" i="3"/>
  <c r="M13" i="3"/>
  <c r="E16" i="3"/>
  <c r="G34" i="3"/>
  <c r="I9" i="3"/>
  <c r="G33" i="3"/>
  <c r="E21" i="3"/>
  <c r="I31" i="3"/>
  <c r="I21" i="3"/>
  <c r="H29" i="3"/>
  <c r="E9" i="3"/>
  <c r="I32" i="3"/>
  <c r="E31" i="3"/>
  <c r="H17" i="3"/>
  <c r="C34" i="3"/>
  <c r="H41" i="3"/>
  <c r="I41" i="3" s="1"/>
  <c r="H34" i="3"/>
  <c r="H45" i="3"/>
  <c r="H46" i="3"/>
  <c r="C46" i="3"/>
  <c r="C45" i="3"/>
  <c r="E43" i="3"/>
  <c r="F37" i="3" s="1"/>
  <c r="D45" i="3"/>
  <c r="I43" i="3"/>
  <c r="J13" i="3" s="1"/>
  <c r="I44" i="3"/>
  <c r="E32" i="3"/>
  <c r="C41" i="3"/>
  <c r="I10" i="3"/>
  <c r="G11" i="3"/>
  <c r="I15" i="3"/>
  <c r="D17" i="3"/>
  <c r="I22" i="3"/>
  <c r="G23" i="3"/>
  <c r="D29" i="3"/>
  <c r="D41" i="3"/>
  <c r="C17" i="3"/>
  <c r="E28" i="3"/>
  <c r="E30" i="3"/>
  <c r="D35" i="3" s="1"/>
  <c r="C11" i="3"/>
  <c r="H11" i="3"/>
  <c r="E15" i="3"/>
  <c r="E22" i="3"/>
  <c r="C23" i="3"/>
  <c r="H23" i="3"/>
  <c r="E27" i="3"/>
  <c r="C33" i="3"/>
  <c r="H33" i="3"/>
  <c r="E39" i="3"/>
  <c r="G42" i="3"/>
  <c r="E10" i="3"/>
  <c r="I16" i="3"/>
  <c r="D33" i="3"/>
  <c r="I29" i="3" l="1"/>
  <c r="J14" i="3"/>
  <c r="J8" i="3"/>
  <c r="E41" i="3"/>
  <c r="F6" i="3"/>
  <c r="E23" i="3"/>
  <c r="I17" i="3"/>
  <c r="E29" i="3"/>
  <c r="E11" i="3"/>
  <c r="J26" i="3"/>
  <c r="J38" i="3"/>
  <c r="F12" i="3"/>
  <c r="D47" i="3"/>
  <c r="F36" i="3"/>
  <c r="F18" i="3"/>
  <c r="F7" i="3"/>
  <c r="E17" i="3"/>
  <c r="F24" i="3"/>
  <c r="J7" i="3"/>
  <c r="C47" i="3"/>
  <c r="E34" i="3"/>
  <c r="E33" i="3"/>
  <c r="I23" i="3"/>
  <c r="H35" i="3"/>
  <c r="I35" i="3" s="1"/>
  <c r="F13" i="3"/>
  <c r="J19" i="3"/>
  <c r="J25" i="3"/>
  <c r="J37" i="3"/>
  <c r="F25" i="3"/>
  <c r="C35" i="3"/>
  <c r="E35" i="3" s="1"/>
  <c r="I33" i="3"/>
  <c r="I34" i="3"/>
  <c r="F19" i="3"/>
  <c r="J20" i="3"/>
  <c r="G46" i="3"/>
  <c r="G45" i="3"/>
  <c r="I42" i="3"/>
  <c r="G47" i="3" s="1"/>
  <c r="I11" i="3"/>
  <c r="E45" i="3"/>
  <c r="J31" i="3" l="1"/>
  <c r="F31" i="3"/>
  <c r="F43" i="3" s="1"/>
  <c r="E47" i="3"/>
  <c r="F42" i="3"/>
  <c r="J43" i="3"/>
  <c r="F30" i="3"/>
  <c r="J32" i="3"/>
  <c r="J44" i="3" s="1"/>
  <c r="I45" i="3"/>
  <c r="I46" i="3"/>
  <c r="J6" i="3"/>
  <c r="M37" i="3" s="1"/>
  <c r="J18" i="3"/>
  <c r="M39" i="3" s="1"/>
  <c r="J12" i="3"/>
  <c r="M38" i="3" s="1"/>
  <c r="J24" i="3"/>
  <c r="M40" i="3" s="1"/>
  <c r="J36" i="3"/>
  <c r="M41" i="3" s="1"/>
  <c r="H47" i="3"/>
  <c r="I47" i="3" s="1"/>
  <c r="J42" i="3" l="1"/>
  <c r="J30" i="3"/>
  <c r="D32" i="3" l="1"/>
  <c r="D44" i="3" s="1"/>
  <c r="D16" i="3"/>
  <c r="D34" i="3" l="1"/>
  <c r="D46" i="3"/>
  <c r="E44" i="3"/>
  <c r="E46" i="3" l="1"/>
  <c r="F20" i="3"/>
  <c r="F14" i="3"/>
  <c r="F26" i="3"/>
  <c r="F8" i="3"/>
  <c r="F38" i="3"/>
  <c r="F32" i="3" l="1"/>
  <c r="F44" i="3" s="1"/>
</calcChain>
</file>

<file path=xl/sharedStrings.xml><?xml version="1.0" encoding="utf-8"?>
<sst xmlns="http://schemas.openxmlformats.org/spreadsheetml/2006/main" count="174" uniqueCount="109">
  <si>
    <t>Izvještaj sastavila: Eva Kraljić</t>
  </si>
  <si>
    <t>VRSTA SMJEŠTAJA</t>
  </si>
  <si>
    <t>DOLASCI</t>
  </si>
  <si>
    <t>NOĆENJA</t>
  </si>
  <si>
    <t>DOMAĆI</t>
  </si>
  <si>
    <t>STRANI</t>
  </si>
  <si>
    <t>UKUPNO</t>
  </si>
  <si>
    <t>%</t>
  </si>
  <si>
    <t>HOTELI</t>
  </si>
  <si>
    <t>2019.</t>
  </si>
  <si>
    <t>OBJEKTI U DOMAĆINSTVU</t>
  </si>
  <si>
    <t>OSTALI UGOSTITELJSKI OBJEKTI ZA SMJEŠTAJ</t>
  </si>
  <si>
    <t>KAMPOVI</t>
  </si>
  <si>
    <t>KOMERCIJALNI UKUPNO</t>
  </si>
  <si>
    <t>NEKOMERCIJALNI SMJEŠTAJ</t>
  </si>
  <si>
    <t>dolasci</t>
  </si>
  <si>
    <t>noćenja</t>
  </si>
  <si>
    <t xml:space="preserve"> % noćenja</t>
  </si>
  <si>
    <t>Kosovo</t>
  </si>
  <si>
    <t>Švicarska</t>
  </si>
  <si>
    <t>Slovenija</t>
  </si>
  <si>
    <t>Estonija</t>
  </si>
  <si>
    <t>Njemačka</t>
  </si>
  <si>
    <t>Norveška</t>
  </si>
  <si>
    <t>SAD</t>
  </si>
  <si>
    <t>Francuska</t>
  </si>
  <si>
    <t>Poljska</t>
  </si>
  <si>
    <t>Albanija</t>
  </si>
  <si>
    <t>Austrija</t>
  </si>
  <si>
    <t>Belgija</t>
  </si>
  <si>
    <t>Bjelorusija</t>
  </si>
  <si>
    <t>Bugarska</t>
  </si>
  <si>
    <t>Cipar</t>
  </si>
  <si>
    <t>Crna Gora</t>
  </si>
  <si>
    <t>Češka</t>
  </si>
  <si>
    <t>Danska</t>
  </si>
  <si>
    <t>Finska</t>
  </si>
  <si>
    <t>Grčka</t>
  </si>
  <si>
    <t>Irska</t>
  </si>
  <si>
    <t>Island</t>
  </si>
  <si>
    <t>Italija</t>
  </si>
  <si>
    <t>Letonija</t>
  </si>
  <si>
    <t>Lihtenštajn</t>
  </si>
  <si>
    <t>Litva</t>
  </si>
  <si>
    <t>Mađarska</t>
  </si>
  <si>
    <t>Makedonija</t>
  </si>
  <si>
    <t>Malta</t>
  </si>
  <si>
    <t>Nizozemska</t>
  </si>
  <si>
    <t>Portugal</t>
  </si>
  <si>
    <t>Rumunjska</t>
  </si>
  <si>
    <t>Rusija</t>
  </si>
  <si>
    <t>Slovačka</t>
  </si>
  <si>
    <t>Srbija</t>
  </si>
  <si>
    <t>Španjolska</t>
  </si>
  <si>
    <t>Švedska</t>
  </si>
  <si>
    <t>Turska</t>
  </si>
  <si>
    <t>Južnoafrička Republika</t>
  </si>
  <si>
    <t>Maroko</t>
  </si>
  <si>
    <t>Kanada</t>
  </si>
  <si>
    <t>Argentina</t>
  </si>
  <si>
    <t>Brazil</t>
  </si>
  <si>
    <t>Čile</t>
  </si>
  <si>
    <t>Meksiko</t>
  </si>
  <si>
    <t>Indija</t>
  </si>
  <si>
    <t>Indonezija</t>
  </si>
  <si>
    <t>Izrael</t>
  </si>
  <si>
    <t>Japan</t>
  </si>
  <si>
    <t>Jordan</t>
  </si>
  <si>
    <t>Katar</t>
  </si>
  <si>
    <t>Kazahstan</t>
  </si>
  <si>
    <t>Koreja, Republika</t>
  </si>
  <si>
    <t>Kuvajt</t>
  </si>
  <si>
    <t>Oman</t>
  </si>
  <si>
    <t>Tajland</t>
  </si>
  <si>
    <t>Australija</t>
  </si>
  <si>
    <t>Novi Zeland</t>
  </si>
  <si>
    <t>Sveukupno</t>
  </si>
  <si>
    <t xml:space="preserve">SVEUKUPNO </t>
  </si>
  <si>
    <t>KOMERCIJALNI PROMET</t>
  </si>
  <si>
    <t>SVEUKUPNI PROMET</t>
  </si>
  <si>
    <t>NEKOMERCIALNI SMJEŠTAJ</t>
  </si>
  <si>
    <t>Hrvatska</t>
  </si>
  <si>
    <t>Luksemburg</t>
  </si>
  <si>
    <t>Hong Kong, Kina</t>
  </si>
  <si>
    <t>Makao, Kina</t>
  </si>
  <si>
    <t>Ostale afričke zemlje</t>
  </si>
  <si>
    <t>Tajvan, Kina</t>
  </si>
  <si>
    <t>Ujedinjena Kraljevina</t>
  </si>
  <si>
    <t>Ukrajina</t>
  </si>
  <si>
    <t>Kina</t>
  </si>
  <si>
    <t>Ostale zemlje Oceanije</t>
  </si>
  <si>
    <t>Tunis</t>
  </si>
  <si>
    <t>Ostale europske zemlje</t>
  </si>
  <si>
    <t>Ujedinjeni Arapski Emirati</t>
  </si>
  <si>
    <t>Ostale zemlje Južne i Srednje Amerike</t>
  </si>
  <si>
    <t>Ostale zemlje Sjeverne Amerike</t>
  </si>
  <si>
    <t>2022.</t>
  </si>
  <si>
    <t>DRŽAVA</t>
  </si>
  <si>
    <t>INDEKS 22/19</t>
  </si>
  <si>
    <t>2023.</t>
  </si>
  <si>
    <t>INDEKS 23/19</t>
  </si>
  <si>
    <t>INDEKS 23/22</t>
  </si>
  <si>
    <t>Ukupno strani</t>
  </si>
  <si>
    <t>Ukupno domaći</t>
  </si>
  <si>
    <t>Službena statistika TZO Malinska-Dubašnica,                                                                                                                                                                               po kapacitetima i zemljama, prema podacima                                                                                                                                                                                                iz sustava eVisitor na dan 9.11.2023.                                                                                                                                                                                                                                                                                                                                                                         listopad, 2023.</t>
  </si>
  <si>
    <t>TURISTIČKI PROMET PO ZEMLJAMA  X/2023</t>
  </si>
  <si>
    <t>IZVJEŠTAJ PO KAPACITETIMA X/2023</t>
  </si>
  <si>
    <t>BiH</t>
  </si>
  <si>
    <t>Ost. azijske zemlje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</si>
</sst>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#,##0\ &quot;kn&quot;;\-#,##0\ &quot;kn&quot;"/>
    <numFmt numFmtId="42" formatCode="_-* #,##0\ &quot;kn&quot;_-;\-* #,##0\ &quot;kn&quot;_-;_-* &quot;-&quot;\ &quot;kn&quot;_-;_-@_-"/>
    <numFmt numFmtId="164" formatCode="_(* #,##0_);_(* \(#,##0\);_(* &quot;-&quot;_);_(@_)"/>
    <numFmt numFmtId="165" formatCode="_(* #,##0.00_);_(* \(#,##0.00\);_(* &quot;-&quot;??_);_(@_)"/>
    <numFmt numFmtId="166" formatCode="#,##0.0"/>
    <numFmt numFmtId="167" formatCode="#,##0.00\ _k_n"/>
  </numFmts>
  <fonts count="57" x14ac:knownFonts="1">
    <font>
      <sz val="11"/>
      <color theme="1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rgb="FF0B744D"/>
      <name val="Calibri"/>
      <family val="2"/>
      <scheme val="minor"/>
    </font>
    <font>
      <sz val="11"/>
      <color theme="1"/>
      <name val="Calibri"/>
      <family val="2"/>
      <scheme val="minor"/>
    </font>
    <font>
      <sz val="17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57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4"/>
      <color theme="1"/>
      <name val="Calibri"/>
      <family val="2"/>
    </font>
    <font>
      <sz val="14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8"/>
      <name val="Calibri"/>
      <family val="2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charset val="238"/>
    </font>
    <font>
      <b/>
      <sz val="12"/>
      <name val="Calibri"/>
      <family val="2"/>
      <charset val="238"/>
    </font>
    <font>
      <sz val="10"/>
      <name val="Tahoma"/>
      <family val="2"/>
      <charset val="238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1"/>
      <color theme="9" tint="-0.249977111117893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color theme="1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rgb="FF217346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/>
      <top/>
      <bottom style="thin">
        <color theme="9" tint="0.39991454817346722"/>
      </bottom>
      <diagonal/>
    </border>
    <border>
      <left/>
      <right style="thin">
        <color theme="9" tint="0.39991454817346722"/>
      </right>
      <top/>
      <bottom style="thin">
        <color theme="9" tint="0.3999145481734672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7">
    <xf numFmtId="0" fontId="0" fillId="0" borderId="0"/>
    <xf numFmtId="0" fontId="4" fillId="0" borderId="0" applyFill="0" applyBorder="0">
      <alignment wrapText="1"/>
    </xf>
    <xf numFmtId="0" fontId="6" fillId="2" borderId="0" applyNumberFormat="0" applyProtection="0">
      <alignment horizontal="left" wrapText="1" indent="4"/>
    </xf>
    <xf numFmtId="0" fontId="4" fillId="2" borderId="0" applyNumberFormat="0" applyProtection="0">
      <alignment horizontal="left" wrapText="1" indent="4"/>
    </xf>
    <xf numFmtId="0" fontId="7" fillId="0" borderId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5" fontId="14" fillId="0" borderId="0" applyFont="0" applyFill="0" applyBorder="0" applyAlignment="0" applyProtection="0"/>
    <xf numFmtId="16" fontId="9" fillId="0" borderId="0" applyFont="0" applyFill="0" applyBorder="0" applyAlignment="0">
      <alignment horizontal="left"/>
    </xf>
    <xf numFmtId="0" fontId="8" fillId="5" borderId="0" applyNumberFormat="0" applyBorder="0" applyAlignment="0" applyProtection="0"/>
    <xf numFmtId="0" fontId="3" fillId="6" borderId="3" applyNumberFormat="0" applyAlignment="0" applyProtection="0"/>
    <xf numFmtId="0" fontId="14" fillId="3" borderId="4" applyNumberFormat="0" applyFont="0" applyFill="0" applyAlignment="0"/>
    <xf numFmtId="0" fontId="14" fillId="3" borderId="5" applyNumberFormat="0" applyFont="0" applyFill="0" applyAlignment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9" borderId="0" applyNumberFormat="0" applyBorder="0" applyAlignment="0" applyProtection="0"/>
    <xf numFmtId="0" fontId="21" fillId="10" borderId="7" applyNumberFormat="0" applyAlignment="0" applyProtection="0"/>
    <xf numFmtId="0" fontId="22" fillId="11" borderId="8" applyNumberFormat="0" applyAlignment="0" applyProtection="0"/>
    <xf numFmtId="0" fontId="23" fillId="11" borderId="7" applyNumberFormat="0" applyAlignment="0" applyProtection="0"/>
    <xf numFmtId="0" fontId="24" fillId="0" borderId="9" applyNumberFormat="0" applyFill="0" applyAlignment="0" applyProtection="0"/>
    <xf numFmtId="0" fontId="25" fillId="12" borderId="10" applyNumberFormat="0" applyAlignment="0" applyProtection="0"/>
    <xf numFmtId="0" fontId="26" fillId="0" borderId="0" applyNumberFormat="0" applyFill="0" applyBorder="0" applyAlignment="0" applyProtection="0"/>
    <xf numFmtId="0" fontId="14" fillId="13" borderId="11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9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9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9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9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4" borderId="0" applyNumberFormat="0" applyBorder="0" applyAlignment="0" applyProtection="0"/>
    <xf numFmtId="0" fontId="2" fillId="28" borderId="0" applyNumberFormat="0" applyBorder="0" applyAlignment="0" applyProtection="0"/>
    <xf numFmtId="0" fontId="29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50" fillId="0" borderId="0"/>
  </cellStyleXfs>
  <cellXfs count="283">
    <xf numFmtId="0" fontId="0" fillId="0" borderId="0" xfId="0"/>
    <xf numFmtId="0" fontId="5" fillId="0" borderId="0" xfId="0" applyFont="1"/>
    <xf numFmtId="0" fontId="7" fillId="0" borderId="0" xfId="4"/>
    <xf numFmtId="0" fontId="13" fillId="0" borderId="0" xfId="0" applyFont="1"/>
    <xf numFmtId="0" fontId="0" fillId="0" borderId="30" xfId="0" applyBorder="1"/>
    <xf numFmtId="3" fontId="0" fillId="0" borderId="30" xfId="0" applyNumberFormat="1" applyBorder="1"/>
    <xf numFmtId="4" fontId="0" fillId="0" borderId="31" xfId="0" applyNumberFormat="1" applyBorder="1"/>
    <xf numFmtId="166" fontId="0" fillId="0" borderId="30" xfId="0" applyNumberFormat="1" applyBorder="1"/>
    <xf numFmtId="166" fontId="0" fillId="0" borderId="35" xfId="0" applyNumberFormat="1" applyBorder="1"/>
    <xf numFmtId="4" fontId="0" fillId="0" borderId="30" xfId="0" applyNumberFormat="1" applyBorder="1"/>
    <xf numFmtId="4" fontId="0" fillId="0" borderId="38" xfId="0" applyNumberFormat="1" applyBorder="1"/>
    <xf numFmtId="4" fontId="0" fillId="0" borderId="39" xfId="0" applyNumberFormat="1" applyBorder="1"/>
    <xf numFmtId="4" fontId="0" fillId="0" borderId="40" xfId="0" applyNumberFormat="1" applyBorder="1"/>
    <xf numFmtId="4" fontId="0" fillId="0" borderId="35" xfId="0" applyNumberFormat="1" applyBorder="1"/>
    <xf numFmtId="4" fontId="0" fillId="0" borderId="42" xfId="0" applyNumberFormat="1" applyBorder="1"/>
    <xf numFmtId="4" fontId="0" fillId="0" borderId="43" xfId="0" applyNumberFormat="1" applyBorder="1"/>
    <xf numFmtId="4" fontId="0" fillId="0" borderId="44" xfId="0" applyNumberFormat="1" applyBorder="1"/>
    <xf numFmtId="0" fontId="33" fillId="0" borderId="42" xfId="0" applyFont="1" applyBorder="1" applyAlignment="1">
      <alignment horizontal="center"/>
    </xf>
    <xf numFmtId="0" fontId="33" fillId="0" borderId="43" xfId="0" applyFont="1" applyBorder="1" applyAlignment="1">
      <alignment horizontal="center"/>
    </xf>
    <xf numFmtId="0" fontId="33" fillId="0" borderId="49" xfId="0" applyFont="1" applyBorder="1" applyAlignment="1">
      <alignment horizontal="center"/>
    </xf>
    <xf numFmtId="4" fontId="33" fillId="0" borderId="44" xfId="0" applyNumberFormat="1" applyFont="1" applyBorder="1" applyAlignment="1">
      <alignment horizontal="center" wrapText="1"/>
    </xf>
    <xf numFmtId="0" fontId="33" fillId="0" borderId="44" xfId="0" applyFont="1" applyBorder="1" applyAlignment="1">
      <alignment horizontal="center"/>
    </xf>
    <xf numFmtId="3" fontId="41" fillId="0" borderId="30" xfId="0" applyNumberFormat="1" applyFont="1" applyBorder="1"/>
    <xf numFmtId="4" fontId="41" fillId="0" borderId="31" xfId="0" applyNumberFormat="1" applyFont="1" applyBorder="1"/>
    <xf numFmtId="4" fontId="41" fillId="0" borderId="30" xfId="0" applyNumberFormat="1" applyFont="1" applyBorder="1"/>
    <xf numFmtId="4" fontId="41" fillId="0" borderId="35" xfId="0" applyNumberFormat="1" applyFont="1" applyBorder="1"/>
    <xf numFmtId="4" fontId="41" fillId="0" borderId="44" xfId="0" applyNumberFormat="1" applyFont="1" applyBorder="1"/>
    <xf numFmtId="3" fontId="33" fillId="37" borderId="25" xfId="0" applyNumberFormat="1" applyFont="1" applyFill="1" applyBorder="1"/>
    <xf numFmtId="4" fontId="33" fillId="37" borderId="26" xfId="0" applyNumberFormat="1" applyFont="1" applyFill="1" applyBorder="1"/>
    <xf numFmtId="0" fontId="33" fillId="37" borderId="47" xfId="0" applyFont="1" applyFill="1" applyBorder="1"/>
    <xf numFmtId="3" fontId="33" fillId="37" borderId="47" xfId="0" applyNumberFormat="1" applyFont="1" applyFill="1" applyBorder="1"/>
    <xf numFmtId="4" fontId="33" fillId="37" borderId="48" xfId="0" applyNumberFormat="1" applyFont="1" applyFill="1" applyBorder="1"/>
    <xf numFmtId="3" fontId="0" fillId="36" borderId="30" xfId="0" applyNumberFormat="1" applyFill="1" applyBorder="1"/>
    <xf numFmtId="4" fontId="0" fillId="36" borderId="31" xfId="0" applyNumberFormat="1" applyFill="1" applyBorder="1"/>
    <xf numFmtId="4" fontId="0" fillId="36" borderId="30" xfId="0" applyNumberFormat="1" applyFill="1" applyBorder="1"/>
    <xf numFmtId="4" fontId="0" fillId="36" borderId="35" xfId="0" applyNumberFormat="1" applyFill="1" applyBorder="1"/>
    <xf numFmtId="4" fontId="0" fillId="36" borderId="43" xfId="0" applyNumberFormat="1" applyFill="1" applyBorder="1"/>
    <xf numFmtId="4" fontId="0" fillId="36" borderId="44" xfId="0" applyNumberFormat="1" applyFill="1" applyBorder="1"/>
    <xf numFmtId="4" fontId="0" fillId="36" borderId="42" xfId="0" applyNumberFormat="1" applyFill="1" applyBorder="1"/>
    <xf numFmtId="4" fontId="0" fillId="38" borderId="31" xfId="0" applyNumberFormat="1" applyFill="1" applyBorder="1"/>
    <xf numFmtId="166" fontId="0" fillId="38" borderId="29" xfId="0" applyNumberFormat="1" applyFill="1" applyBorder="1"/>
    <xf numFmtId="166" fontId="0" fillId="38" borderId="31" xfId="0" applyNumberFormat="1" applyFill="1" applyBorder="1"/>
    <xf numFmtId="3" fontId="41" fillId="37" borderId="30" xfId="0" applyNumberFormat="1" applyFont="1" applyFill="1" applyBorder="1"/>
    <xf numFmtId="4" fontId="41" fillId="37" borderId="31" xfId="0" applyNumberFormat="1" applyFont="1" applyFill="1" applyBorder="1"/>
    <xf numFmtId="4" fontId="41" fillId="37" borderId="30" xfId="0" applyNumberFormat="1" applyFont="1" applyFill="1" applyBorder="1"/>
    <xf numFmtId="4" fontId="41" fillId="37" borderId="35" xfId="0" applyNumberFormat="1" applyFont="1" applyFill="1" applyBorder="1"/>
    <xf numFmtId="4" fontId="41" fillId="0" borderId="43" xfId="0" applyNumberFormat="1" applyFont="1" applyBorder="1"/>
    <xf numFmtId="4" fontId="41" fillId="0" borderId="42" xfId="0" applyNumberFormat="1" applyFont="1" applyBorder="1"/>
    <xf numFmtId="4" fontId="41" fillId="37" borderId="43" xfId="0" applyNumberFormat="1" applyFont="1" applyFill="1" applyBorder="1"/>
    <xf numFmtId="4" fontId="41" fillId="37" borderId="44" xfId="0" applyNumberFormat="1" applyFont="1" applyFill="1" applyBorder="1"/>
    <xf numFmtId="4" fontId="41" fillId="37" borderId="42" xfId="0" applyNumberFormat="1" applyFont="1" applyFill="1" applyBorder="1"/>
    <xf numFmtId="3" fontId="33" fillId="36" borderId="47" xfId="0" applyNumberFormat="1" applyFont="1" applyFill="1" applyBorder="1"/>
    <xf numFmtId="4" fontId="33" fillId="36" borderId="48" xfId="0" applyNumberFormat="1" applyFont="1" applyFill="1" applyBorder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33" fillId="0" borderId="18" xfId="0" applyFont="1" applyBorder="1" applyAlignment="1">
      <alignment vertical="center"/>
    </xf>
    <xf numFmtId="0" fontId="33" fillId="0" borderId="19" xfId="0" applyFont="1" applyBorder="1" applyAlignment="1">
      <alignment vertical="center"/>
    </xf>
    <xf numFmtId="0" fontId="33" fillId="0" borderId="20" xfId="0" applyFont="1" applyBorder="1" applyAlignment="1">
      <alignment vertical="center"/>
    </xf>
    <xf numFmtId="0" fontId="33" fillId="0" borderId="16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17" xfId="0" applyFont="1" applyBorder="1" applyAlignment="1">
      <alignment vertical="center"/>
    </xf>
    <xf numFmtId="4" fontId="33" fillId="37" borderId="28" xfId="0" applyNumberFormat="1" applyFont="1" applyFill="1" applyBorder="1"/>
    <xf numFmtId="4" fontId="0" fillId="0" borderId="34" xfId="0" applyNumberFormat="1" applyBorder="1"/>
    <xf numFmtId="4" fontId="0" fillId="0" borderId="41" xfId="0" applyNumberFormat="1" applyBorder="1"/>
    <xf numFmtId="4" fontId="33" fillId="37" borderId="45" xfId="0" applyNumberFormat="1" applyFont="1" applyFill="1" applyBorder="1"/>
    <xf numFmtId="4" fontId="0" fillId="0" borderId="37" xfId="0" applyNumberFormat="1" applyBorder="1"/>
    <xf numFmtId="4" fontId="41" fillId="37" borderId="34" xfId="0" applyNumberFormat="1" applyFont="1" applyFill="1" applyBorder="1"/>
    <xf numFmtId="3" fontId="33" fillId="36" borderId="46" xfId="0" applyNumberFormat="1" applyFont="1" applyFill="1" applyBorder="1"/>
    <xf numFmtId="3" fontId="0" fillId="36" borderId="35" xfId="0" applyNumberFormat="1" applyFill="1" applyBorder="1"/>
    <xf numFmtId="3" fontId="33" fillId="37" borderId="32" xfId="0" applyNumberFormat="1" applyFont="1" applyFill="1" applyBorder="1"/>
    <xf numFmtId="3" fontId="41" fillId="0" borderId="35" xfId="0" applyNumberFormat="1" applyFont="1" applyBorder="1"/>
    <xf numFmtId="3" fontId="41" fillId="37" borderId="35" xfId="0" applyNumberFormat="1" applyFont="1" applyFill="1" applyBorder="1"/>
    <xf numFmtId="3" fontId="33" fillId="37" borderId="46" xfId="0" applyNumberFormat="1" applyFont="1" applyFill="1" applyBorder="1"/>
    <xf numFmtId="3" fontId="0" fillId="0" borderId="35" xfId="0" applyNumberFormat="1" applyBorder="1"/>
    <xf numFmtId="3" fontId="0" fillId="0" borderId="29" xfId="0" applyNumberFormat="1" applyBorder="1"/>
    <xf numFmtId="0" fontId="3" fillId="0" borderId="0" xfId="0" applyFont="1"/>
    <xf numFmtId="4" fontId="5" fillId="0" borderId="0" xfId="0" applyNumberFormat="1" applyFont="1"/>
    <xf numFmtId="0" fontId="9" fillId="0" borderId="0" xfId="4" applyFont="1"/>
    <xf numFmtId="0" fontId="9" fillId="0" borderId="0" xfId="0" applyFont="1"/>
    <xf numFmtId="0" fontId="9" fillId="35" borderId="0" xfId="4" applyFont="1" applyFill="1"/>
    <xf numFmtId="0" fontId="9" fillId="35" borderId="0" xfId="0" applyFont="1" applyFill="1"/>
    <xf numFmtId="0" fontId="3" fillId="0" borderId="14" xfId="0" applyFont="1" applyBorder="1"/>
    <xf numFmtId="0" fontId="40" fillId="0" borderId="18" xfId="0" applyFont="1" applyBorder="1" applyAlignment="1">
      <alignment vertical="center"/>
    </xf>
    <xf numFmtId="0" fontId="40" fillId="0" borderId="19" xfId="0" applyFont="1" applyBorder="1" applyAlignment="1">
      <alignment vertical="center"/>
    </xf>
    <xf numFmtId="0" fontId="40" fillId="0" borderId="20" xfId="0" applyFont="1" applyBorder="1" applyAlignment="1">
      <alignment vertical="center"/>
    </xf>
    <xf numFmtId="0" fontId="43" fillId="0" borderId="0" xfId="0" applyFont="1"/>
    <xf numFmtId="3" fontId="3" fillId="0" borderId="0" xfId="0" applyNumberFormat="1" applyFont="1"/>
    <xf numFmtId="3" fontId="5" fillId="0" borderId="0" xfId="0" applyNumberFormat="1" applyFont="1"/>
    <xf numFmtId="4" fontId="0" fillId="35" borderId="31" xfId="0" applyNumberFormat="1" applyFill="1" applyBorder="1"/>
    <xf numFmtId="166" fontId="0" fillId="35" borderId="29" xfId="0" applyNumberFormat="1" applyFill="1" applyBorder="1"/>
    <xf numFmtId="166" fontId="0" fillId="35" borderId="31" xfId="0" applyNumberFormat="1" applyFill="1" applyBorder="1"/>
    <xf numFmtId="166" fontId="44" fillId="36" borderId="29" xfId="0" applyNumberFormat="1" applyFont="1" applyFill="1" applyBorder="1"/>
    <xf numFmtId="166" fontId="44" fillId="36" borderId="31" xfId="0" applyNumberFormat="1" applyFont="1" applyFill="1" applyBorder="1"/>
    <xf numFmtId="166" fontId="44" fillId="36" borderId="35" xfId="0" applyNumberFormat="1" applyFont="1" applyFill="1" applyBorder="1"/>
    <xf numFmtId="0" fontId="0" fillId="0" borderId="14" xfId="0" applyBorder="1"/>
    <xf numFmtId="4" fontId="0" fillId="0" borderId="0" xfId="0" applyNumberFormat="1"/>
    <xf numFmtId="0" fontId="0" fillId="0" borderId="17" xfId="0" applyBorder="1"/>
    <xf numFmtId="0" fontId="0" fillId="0" borderId="19" xfId="0" applyBorder="1"/>
    <xf numFmtId="0" fontId="0" fillId="0" borderId="20" xfId="0" applyBorder="1"/>
    <xf numFmtId="4" fontId="0" fillId="0" borderId="19" xfId="0" applyNumberFormat="1" applyBorder="1"/>
    <xf numFmtId="0" fontId="0" fillId="35" borderId="0" xfId="0" applyFill="1"/>
    <xf numFmtId="0" fontId="0" fillId="0" borderId="15" xfId="0" applyBorder="1"/>
    <xf numFmtId="3" fontId="0" fillId="38" borderId="35" xfId="0" applyNumberFormat="1" applyFill="1" applyBorder="1"/>
    <xf numFmtId="3" fontId="0" fillId="38" borderId="30" xfId="0" applyNumberFormat="1" applyFill="1" applyBorder="1"/>
    <xf numFmtId="3" fontId="0" fillId="39" borderId="30" xfId="0" applyNumberFormat="1" applyFill="1" applyBorder="1"/>
    <xf numFmtId="3" fontId="0" fillId="35" borderId="30" xfId="0" applyNumberFormat="1" applyFill="1" applyBorder="1"/>
    <xf numFmtId="3" fontId="0" fillId="38" borderId="29" xfId="0" applyNumberFormat="1" applyFill="1" applyBorder="1"/>
    <xf numFmtId="3" fontId="40" fillId="36" borderId="30" xfId="0" applyNumberFormat="1" applyFont="1" applyFill="1" applyBorder="1"/>
    <xf numFmtId="0" fontId="40" fillId="36" borderId="54" xfId="0" applyFont="1" applyFill="1" applyBorder="1"/>
    <xf numFmtId="0" fontId="40" fillId="36" borderId="62" xfId="0" applyFont="1" applyFill="1" applyBorder="1"/>
    <xf numFmtId="3" fontId="0" fillId="37" borderId="35" xfId="0" applyNumberFormat="1" applyFill="1" applyBorder="1"/>
    <xf numFmtId="3" fontId="0" fillId="37" borderId="30" xfId="0" applyNumberFormat="1" applyFill="1" applyBorder="1"/>
    <xf numFmtId="3" fontId="0" fillId="37" borderId="29" xfId="0" applyNumberFormat="1" applyFill="1" applyBorder="1"/>
    <xf numFmtId="4" fontId="0" fillId="37" borderId="31" xfId="0" applyNumberFormat="1" applyFill="1" applyBorder="1"/>
    <xf numFmtId="0" fontId="33" fillId="0" borderId="41" xfId="0" applyFont="1" applyBorder="1" applyAlignment="1">
      <alignment horizontal="center"/>
    </xf>
    <xf numFmtId="166" fontId="44" fillId="36" borderId="34" xfId="0" applyNumberFormat="1" applyFont="1" applyFill="1" applyBorder="1"/>
    <xf numFmtId="3" fontId="0" fillId="38" borderId="46" xfId="0" applyNumberFormat="1" applyFill="1" applyBorder="1"/>
    <xf numFmtId="3" fontId="0" fillId="38" borderId="47" xfId="0" applyNumberFormat="1" applyFill="1" applyBorder="1"/>
    <xf numFmtId="3" fontId="0" fillId="38" borderId="56" xfId="0" applyNumberFormat="1" applyFill="1" applyBorder="1"/>
    <xf numFmtId="4" fontId="0" fillId="38" borderId="48" xfId="0" applyNumberFormat="1" applyFill="1" applyBorder="1"/>
    <xf numFmtId="4" fontId="33" fillId="0" borderId="41" xfId="0" applyNumberFormat="1" applyFont="1" applyBorder="1" applyAlignment="1">
      <alignment horizontal="center" wrapText="1"/>
    </xf>
    <xf numFmtId="4" fontId="0" fillId="38" borderId="45" xfId="0" applyNumberFormat="1" applyFill="1" applyBorder="1"/>
    <xf numFmtId="4" fontId="0" fillId="38" borderId="34" xfId="0" applyNumberFormat="1" applyFill="1" applyBorder="1"/>
    <xf numFmtId="4" fontId="0" fillId="37" borderId="34" xfId="0" applyNumberFormat="1" applyFill="1" applyBorder="1"/>
    <xf numFmtId="4" fontId="0" fillId="35" borderId="34" xfId="0" applyNumberFormat="1" applyFill="1" applyBorder="1"/>
    <xf numFmtId="166" fontId="0" fillId="38" borderId="46" xfId="0" applyNumberFormat="1" applyFill="1" applyBorder="1"/>
    <xf numFmtId="166" fontId="0" fillId="38" borderId="56" xfId="0" applyNumberFormat="1" applyFill="1" applyBorder="1"/>
    <xf numFmtId="166" fontId="0" fillId="38" borderId="48" xfId="0" applyNumberFormat="1" applyFill="1" applyBorder="1"/>
    <xf numFmtId="0" fontId="47" fillId="0" borderId="0" xfId="0" applyFont="1" applyAlignment="1">
      <alignment horizontal="right"/>
    </xf>
    <xf numFmtId="3" fontId="46" fillId="35" borderId="30" xfId="0" applyNumberFormat="1" applyFont="1" applyFill="1" applyBorder="1"/>
    <xf numFmtId="0" fontId="45" fillId="35" borderId="0" xfId="0" applyFont="1" applyFill="1"/>
    <xf numFmtId="3" fontId="0" fillId="35" borderId="0" xfId="0" applyNumberFormat="1" applyFill="1"/>
    <xf numFmtId="0" fontId="0" fillId="0" borderId="39" xfId="0" applyBorder="1"/>
    <xf numFmtId="3" fontId="40" fillId="36" borderId="25" xfId="0" applyNumberFormat="1" applyFont="1" applyFill="1" applyBorder="1"/>
    <xf numFmtId="166" fontId="44" fillId="36" borderId="26" xfId="0" applyNumberFormat="1" applyFont="1" applyFill="1" applyBorder="1"/>
    <xf numFmtId="3" fontId="0" fillId="35" borderId="35" xfId="0" applyNumberFormat="1" applyFill="1" applyBorder="1"/>
    <xf numFmtId="0" fontId="0" fillId="0" borderId="35" xfId="0" applyBorder="1"/>
    <xf numFmtId="0" fontId="0" fillId="0" borderId="38" xfId="0" applyBorder="1"/>
    <xf numFmtId="3" fontId="40" fillId="36" borderId="32" xfId="0" applyNumberFormat="1" applyFont="1" applyFill="1" applyBorder="1"/>
    <xf numFmtId="4" fontId="0" fillId="35" borderId="37" xfId="0" applyNumberFormat="1" applyFill="1" applyBorder="1"/>
    <xf numFmtId="3" fontId="46" fillId="35" borderId="35" xfId="0" applyNumberFormat="1" applyFont="1" applyFill="1" applyBorder="1"/>
    <xf numFmtId="0" fontId="0" fillId="0" borderId="29" xfId="0" applyBorder="1"/>
    <xf numFmtId="0" fontId="0" fillId="0" borderId="55" xfId="0" applyBorder="1"/>
    <xf numFmtId="4" fontId="0" fillId="35" borderId="40" xfId="0" applyNumberFormat="1" applyFill="1" applyBorder="1"/>
    <xf numFmtId="3" fontId="40" fillId="36" borderId="24" xfId="0" applyNumberFormat="1" applyFont="1" applyFill="1" applyBorder="1"/>
    <xf numFmtId="3" fontId="40" fillId="36" borderId="29" xfId="0" applyNumberFormat="1" applyFont="1" applyFill="1" applyBorder="1"/>
    <xf numFmtId="4" fontId="0" fillId="37" borderId="45" xfId="0" applyNumberFormat="1" applyFill="1" applyBorder="1"/>
    <xf numFmtId="4" fontId="0" fillId="35" borderId="45" xfId="0" applyNumberFormat="1" applyFill="1" applyBorder="1"/>
    <xf numFmtId="166" fontId="44" fillId="36" borderId="32" xfId="0" applyNumberFormat="1" applyFont="1" applyFill="1" applyBorder="1"/>
    <xf numFmtId="166" fontId="44" fillId="36" borderId="24" xfId="0" applyNumberFormat="1" applyFont="1" applyFill="1" applyBorder="1"/>
    <xf numFmtId="166" fontId="44" fillId="36" borderId="28" xfId="0" applyNumberFormat="1" applyFont="1" applyFill="1" applyBorder="1"/>
    <xf numFmtId="3" fontId="0" fillId="0" borderId="39" xfId="0" applyNumberFormat="1" applyBorder="1"/>
    <xf numFmtId="3" fontId="48" fillId="0" borderId="30" xfId="0" applyNumberFormat="1" applyFont="1" applyBorder="1"/>
    <xf numFmtId="3" fontId="44" fillId="36" borderId="42" xfId="0" applyNumberFormat="1" applyFont="1" applyFill="1" applyBorder="1"/>
    <xf numFmtId="3" fontId="44" fillId="36" borderId="43" xfId="0" applyNumberFormat="1" applyFont="1" applyFill="1" applyBorder="1"/>
    <xf numFmtId="4" fontId="44" fillId="36" borderId="41" xfId="0" applyNumberFormat="1" applyFont="1" applyFill="1" applyBorder="1"/>
    <xf numFmtId="3" fontId="44" fillId="36" borderId="49" xfId="0" applyNumberFormat="1" applyFont="1" applyFill="1" applyBorder="1"/>
    <xf numFmtId="4" fontId="44" fillId="36" borderId="44" xfId="0" applyNumberFormat="1" applyFont="1" applyFill="1" applyBorder="1"/>
    <xf numFmtId="0" fontId="44" fillId="36" borderId="41" xfId="0" applyFont="1" applyFill="1" applyBorder="1"/>
    <xf numFmtId="0" fontId="44" fillId="36" borderId="49" xfId="0" applyFont="1" applyFill="1" applyBorder="1"/>
    <xf numFmtId="0" fontId="44" fillId="36" borderId="44" xfId="0" applyFont="1" applyFill="1" applyBorder="1"/>
    <xf numFmtId="0" fontId="44" fillId="36" borderId="42" xfId="0" applyFont="1" applyFill="1" applyBorder="1"/>
    <xf numFmtId="0" fontId="40" fillId="36" borderId="63" xfId="0" applyFont="1" applyFill="1" applyBorder="1"/>
    <xf numFmtId="4" fontId="44" fillId="36" borderId="28" xfId="0" applyNumberFormat="1" applyFont="1" applyFill="1" applyBorder="1"/>
    <xf numFmtId="4" fontId="44" fillId="36" borderId="26" xfId="0" applyNumberFormat="1" applyFont="1" applyFill="1" applyBorder="1"/>
    <xf numFmtId="4" fontId="49" fillId="36" borderId="28" xfId="0" applyNumberFormat="1" applyFont="1" applyFill="1" applyBorder="1"/>
    <xf numFmtId="3" fontId="44" fillId="36" borderId="35" xfId="0" applyNumberFormat="1" applyFont="1" applyFill="1" applyBorder="1"/>
    <xf numFmtId="3" fontId="44" fillId="36" borderId="30" xfId="0" applyNumberFormat="1" applyFont="1" applyFill="1" applyBorder="1"/>
    <xf numFmtId="4" fontId="44" fillId="36" borderId="34" xfId="0" applyNumberFormat="1" applyFont="1" applyFill="1" applyBorder="1"/>
    <xf numFmtId="4" fontId="44" fillId="36" borderId="31" xfId="0" applyNumberFormat="1" applyFont="1" applyFill="1" applyBorder="1"/>
    <xf numFmtId="4" fontId="49" fillId="36" borderId="34" xfId="0" applyNumberFormat="1" applyFont="1" applyFill="1" applyBorder="1"/>
    <xf numFmtId="0" fontId="0" fillId="0" borderId="64" xfId="0" applyBorder="1"/>
    <xf numFmtId="0" fontId="0" fillId="38" borderId="30" xfId="0" applyFill="1" applyBorder="1"/>
    <xf numFmtId="0" fontId="0" fillId="37" borderId="30" xfId="0" applyFill="1" applyBorder="1"/>
    <xf numFmtId="0" fontId="0" fillId="38" borderId="47" xfId="0" applyFill="1" applyBorder="1"/>
    <xf numFmtId="4" fontId="41" fillId="35" borderId="34" xfId="0" applyNumberFormat="1" applyFont="1" applyFill="1" applyBorder="1"/>
    <xf numFmtId="3" fontId="1" fillId="35" borderId="30" xfId="0" applyNumberFormat="1" applyFont="1" applyFill="1" applyBorder="1"/>
    <xf numFmtId="3" fontId="1" fillId="35" borderId="29" xfId="0" applyNumberFormat="1" applyFont="1" applyFill="1" applyBorder="1"/>
    <xf numFmtId="0" fontId="30" fillId="0" borderId="0" xfId="0" applyFont="1" applyAlignment="1">
      <alignment wrapText="1"/>
    </xf>
    <xf numFmtId="0" fontId="31" fillId="35" borderId="0" xfId="3" applyFont="1" applyFill="1" applyAlignment="1">
      <alignment wrapText="1"/>
    </xf>
    <xf numFmtId="0" fontId="31" fillId="35" borderId="0" xfId="3" applyFont="1" applyFill="1" applyAlignment="1">
      <alignment horizontal="center" vertical="center" wrapText="1"/>
    </xf>
    <xf numFmtId="0" fontId="31" fillId="35" borderId="0" xfId="3" applyFont="1" applyFill="1" applyAlignment="1">
      <alignment vertical="center"/>
    </xf>
    <xf numFmtId="0" fontId="13" fillId="0" borderId="0" xfId="0" applyFont="1" applyAlignment="1">
      <alignment vertical="center"/>
    </xf>
    <xf numFmtId="166" fontId="0" fillId="38" borderId="24" xfId="0" applyNumberFormat="1" applyFill="1" applyBorder="1"/>
    <xf numFmtId="166" fontId="0" fillId="38" borderId="26" xfId="0" applyNumberFormat="1" applyFill="1" applyBorder="1"/>
    <xf numFmtId="166" fontId="0" fillId="35" borderId="49" xfId="0" applyNumberFormat="1" applyFill="1" applyBorder="1"/>
    <xf numFmtId="3" fontId="52" fillId="36" borderId="30" xfId="0" applyNumberFormat="1" applyFont="1" applyFill="1" applyBorder="1"/>
    <xf numFmtId="3" fontId="45" fillId="35" borderId="0" xfId="0" applyNumberFormat="1" applyFont="1" applyFill="1" applyAlignment="1">
      <alignment horizontal="center" vertical="center" wrapText="1"/>
    </xf>
    <xf numFmtId="166" fontId="0" fillId="35" borderId="56" xfId="0" applyNumberFormat="1" applyFill="1" applyBorder="1"/>
    <xf numFmtId="166" fontId="0" fillId="37" borderId="56" xfId="0" applyNumberFormat="1" applyFill="1" applyBorder="1"/>
    <xf numFmtId="166" fontId="0" fillId="37" borderId="48" xfId="0" applyNumberFormat="1" applyFill="1" applyBorder="1"/>
    <xf numFmtId="166" fontId="0" fillId="37" borderId="29" xfId="0" applyNumberFormat="1" applyFill="1" applyBorder="1"/>
    <xf numFmtId="166" fontId="0" fillId="35" borderId="48" xfId="0" applyNumberFormat="1" applyFill="1" applyBorder="1"/>
    <xf numFmtId="166" fontId="0" fillId="35" borderId="46" xfId="0" applyNumberFormat="1" applyFill="1" applyBorder="1"/>
    <xf numFmtId="0" fontId="45" fillId="35" borderId="0" xfId="0" applyFont="1" applyFill="1" applyAlignment="1">
      <alignment horizontal="center" vertical="center" wrapText="1"/>
    </xf>
    <xf numFmtId="0" fontId="45" fillId="35" borderId="0" xfId="0" applyFont="1" applyFill="1" applyAlignment="1">
      <alignment horizontal="left" vertical="center" wrapText="1"/>
    </xf>
    <xf numFmtId="3" fontId="41" fillId="35" borderId="0" xfId="0" applyNumberFormat="1" applyFont="1" applyFill="1" applyAlignment="1">
      <alignment horizontal="center" vertical="center" wrapText="1"/>
    </xf>
    <xf numFmtId="4" fontId="41" fillId="35" borderId="0" xfId="0" applyNumberFormat="1" applyFont="1" applyFill="1" applyAlignment="1">
      <alignment horizontal="center" vertical="center" wrapText="1"/>
    </xf>
    <xf numFmtId="166" fontId="41" fillId="35" borderId="0" xfId="0" applyNumberFormat="1" applyFont="1" applyFill="1" applyAlignment="1">
      <alignment horizontal="center" vertical="center" wrapText="1"/>
    </xf>
    <xf numFmtId="3" fontId="41" fillId="35" borderId="0" xfId="0" applyNumberFormat="1" applyFont="1" applyFill="1"/>
    <xf numFmtId="4" fontId="41" fillId="35" borderId="0" xfId="0" applyNumberFormat="1" applyFont="1" applyFill="1"/>
    <xf numFmtId="167" fontId="41" fillId="35" borderId="0" xfId="0" applyNumberFormat="1" applyFont="1" applyFill="1"/>
    <xf numFmtId="2" fontId="41" fillId="35" borderId="0" xfId="0" applyNumberFormat="1" applyFont="1" applyFill="1"/>
    <xf numFmtId="3" fontId="45" fillId="35" borderId="0" xfId="0" applyNumberFormat="1" applyFont="1" applyFill="1"/>
    <xf numFmtId="4" fontId="45" fillId="35" borderId="0" xfId="0" applyNumberFormat="1" applyFont="1" applyFill="1"/>
    <xf numFmtId="167" fontId="45" fillId="35" borderId="0" xfId="0" applyNumberFormat="1" applyFont="1" applyFill="1"/>
    <xf numFmtId="166" fontId="45" fillId="35" borderId="0" xfId="0" applyNumberFormat="1" applyFont="1" applyFill="1"/>
    <xf numFmtId="4" fontId="0" fillId="35" borderId="0" xfId="0" applyNumberFormat="1" applyFill="1"/>
    <xf numFmtId="166" fontId="0" fillId="37" borderId="31" xfId="0" applyNumberFormat="1" applyFill="1" applyBorder="1"/>
    <xf numFmtId="166" fontId="0" fillId="37" borderId="46" xfId="0" applyNumberFormat="1" applyFill="1" applyBorder="1"/>
    <xf numFmtId="166" fontId="3" fillId="0" borderId="0" xfId="0" applyNumberFormat="1" applyFont="1"/>
    <xf numFmtId="3" fontId="3" fillId="0" borderId="0" xfId="0" applyNumberFormat="1" applyFont="1" applyAlignment="1">
      <alignment wrapText="1"/>
    </xf>
    <xf numFmtId="4" fontId="3" fillId="0" borderId="0" xfId="0" applyNumberFormat="1" applyFont="1"/>
    <xf numFmtId="4" fontId="3" fillId="0" borderId="0" xfId="0" applyNumberFormat="1" applyFont="1" applyAlignment="1">
      <alignment wrapText="1"/>
    </xf>
    <xf numFmtId="4" fontId="52" fillId="0" borderId="30" xfId="0" applyNumberFormat="1" applyFont="1" applyBorder="1"/>
    <xf numFmtId="0" fontId="39" fillId="0" borderId="57" xfId="0" applyFont="1" applyBorder="1" applyAlignment="1">
      <alignment horizontal="center" vertical="center"/>
    </xf>
    <xf numFmtId="0" fontId="39" fillId="0" borderId="58" xfId="0" applyFont="1" applyBorder="1" applyAlignment="1">
      <alignment horizontal="center" vertical="center"/>
    </xf>
    <xf numFmtId="0" fontId="39" fillId="0" borderId="59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61" xfId="0" applyFont="1" applyBorder="1" applyAlignment="1">
      <alignment horizontal="center" vertical="center"/>
    </xf>
    <xf numFmtId="4" fontId="56" fillId="0" borderId="30" xfId="0" applyNumberFormat="1" applyFont="1" applyBorder="1"/>
    <xf numFmtId="0" fontId="33" fillId="37" borderId="26" xfId="0" applyFont="1" applyFill="1" applyBorder="1" applyAlignment="1">
      <alignment horizontal="center"/>
    </xf>
    <xf numFmtId="0" fontId="35" fillId="0" borderId="31" xfId="0" applyFont="1" applyBorder="1" applyAlignment="1">
      <alignment horizontal="center"/>
    </xf>
    <xf numFmtId="0" fontId="35" fillId="0" borderId="44" xfId="0" applyFont="1" applyBorder="1" applyAlignment="1">
      <alignment horizontal="center"/>
    </xf>
    <xf numFmtId="0" fontId="35" fillId="0" borderId="40" xfId="0" applyFont="1" applyBorder="1" applyAlignment="1">
      <alignment horizontal="center"/>
    </xf>
    <xf numFmtId="0" fontId="39" fillId="37" borderId="26" xfId="0" applyFont="1" applyFill="1" applyBorder="1" applyAlignment="1">
      <alignment horizontal="center"/>
    </xf>
    <xf numFmtId="0" fontId="35" fillId="37" borderId="31" xfId="0" applyFont="1" applyFill="1" applyBorder="1" applyAlignment="1">
      <alignment horizontal="center"/>
    </xf>
    <xf numFmtId="0" fontId="35" fillId="37" borderId="44" xfId="0" applyFont="1" applyFill="1" applyBorder="1" applyAlignment="1">
      <alignment horizontal="center"/>
    </xf>
    <xf numFmtId="0" fontId="51" fillId="0" borderId="44" xfId="0" applyFont="1" applyBorder="1" applyAlignment="1">
      <alignment horizontal="center"/>
    </xf>
    <xf numFmtId="0" fontId="39" fillId="36" borderId="48" xfId="0" applyFont="1" applyFill="1" applyBorder="1" applyAlignment="1">
      <alignment horizontal="center"/>
    </xf>
    <xf numFmtId="0" fontId="35" fillId="36" borderId="31" xfId="0" applyFont="1" applyFill="1" applyBorder="1" applyAlignment="1">
      <alignment horizontal="center"/>
    </xf>
    <xf numFmtId="0" fontId="35" fillId="36" borderId="44" xfId="0" applyFont="1" applyFill="1" applyBorder="1" applyAlignment="1">
      <alignment horizontal="center"/>
    </xf>
    <xf numFmtId="0" fontId="40" fillId="36" borderId="33" xfId="0" applyFont="1" applyFill="1" applyBorder="1" applyAlignment="1">
      <alignment horizontal="center" vertical="center" wrapText="1"/>
    </xf>
    <xf numFmtId="0" fontId="40" fillId="36" borderId="36" xfId="0" applyFont="1" applyFill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6" fillId="35" borderId="33" xfId="0" applyFont="1" applyFill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33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 wrapText="1"/>
    </xf>
    <xf numFmtId="0" fontId="38" fillId="0" borderId="33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55" fillId="37" borderId="27" xfId="0" applyFont="1" applyFill="1" applyBorder="1" applyAlignment="1">
      <alignment horizontal="center" vertical="center" wrapText="1"/>
    </xf>
    <xf numFmtId="0" fontId="55" fillId="37" borderId="33" xfId="0" applyFont="1" applyFill="1" applyBorder="1" applyAlignment="1">
      <alignment horizontal="center" vertical="center" wrapText="1"/>
    </xf>
    <xf numFmtId="0" fontId="55" fillId="37" borderId="36" xfId="0" applyFont="1" applyFill="1" applyBorder="1" applyAlignment="1">
      <alignment horizontal="center" vertical="center" wrapText="1"/>
    </xf>
    <xf numFmtId="0" fontId="53" fillId="0" borderId="27" xfId="0" applyFont="1" applyBorder="1" applyAlignment="1">
      <alignment horizontal="center" vertical="center" wrapText="1"/>
    </xf>
    <xf numFmtId="0" fontId="54" fillId="0" borderId="33" xfId="0" applyFont="1" applyBorder="1" applyAlignment="1">
      <alignment horizontal="center" vertical="center" wrapText="1"/>
    </xf>
    <xf numFmtId="0" fontId="54" fillId="0" borderId="36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/>
    </xf>
    <xf numFmtId="0" fontId="33" fillId="0" borderId="22" xfId="0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0" fontId="32" fillId="35" borderId="0" xfId="0" applyFont="1" applyFill="1" applyAlignment="1">
      <alignment horizontal="center" vertical="center"/>
    </xf>
    <xf numFmtId="0" fontId="32" fillId="35" borderId="19" xfId="0" applyFont="1" applyFill="1" applyBorder="1" applyAlignment="1">
      <alignment horizontal="center" vertical="center"/>
    </xf>
    <xf numFmtId="0" fontId="33" fillId="0" borderId="51" xfId="0" applyFont="1" applyBorder="1" applyAlignment="1">
      <alignment horizontal="center"/>
    </xf>
    <xf numFmtId="0" fontId="33" fillId="0" borderId="52" xfId="0" applyFont="1" applyBorder="1" applyAlignment="1">
      <alignment horizontal="center"/>
    </xf>
    <xf numFmtId="0" fontId="33" fillId="0" borderId="53" xfId="0" applyFont="1" applyBorder="1" applyAlignment="1">
      <alignment horizontal="center"/>
    </xf>
    <xf numFmtId="0" fontId="33" fillId="0" borderId="52" xfId="0" applyFont="1" applyBorder="1" applyAlignment="1">
      <alignment horizontal="center" vertical="center"/>
    </xf>
    <xf numFmtId="0" fontId="33" fillId="0" borderId="53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/>
    </xf>
    <xf numFmtId="0" fontId="33" fillId="0" borderId="26" xfId="0" applyFont="1" applyBorder="1" applyAlignment="1">
      <alignment horizontal="center"/>
    </xf>
    <xf numFmtId="0" fontId="33" fillId="0" borderId="50" xfId="0" applyFont="1" applyBorder="1" applyAlignment="1">
      <alignment horizontal="center" vertical="center"/>
    </xf>
    <xf numFmtId="0" fontId="33" fillId="0" borderId="65" xfId="0" applyFont="1" applyBorder="1" applyAlignment="1">
      <alignment horizontal="center" vertical="center"/>
    </xf>
  </cellXfs>
  <cellStyles count="57">
    <cellStyle name="20% - Isticanje1" xfId="35" builtinId="30" customBuiltin="1"/>
    <cellStyle name="20% - Isticanje2" xfId="39" builtinId="34" customBuiltin="1"/>
    <cellStyle name="20% - Isticanje3" xfId="43" builtinId="38" customBuiltin="1"/>
    <cellStyle name="20% - Isticanje4" xfId="47" builtinId="42" customBuiltin="1"/>
    <cellStyle name="20% - Isticanje5" xfId="51" builtinId="46" customBuiltin="1"/>
    <cellStyle name="20% - Isticanje6" xfId="11" builtinId="50" customBuiltin="1"/>
    <cellStyle name="40% - Isticanje1" xfId="36" builtinId="31" customBuiltin="1"/>
    <cellStyle name="40% - Isticanje2" xfId="40" builtinId="35" customBuiltin="1"/>
    <cellStyle name="40% - Isticanje3" xfId="44" builtinId="39" customBuiltin="1"/>
    <cellStyle name="40% - Isticanje4" xfId="48" builtinId="43" customBuiltin="1"/>
    <cellStyle name="40% - Isticanje5" xfId="52" builtinId="47" customBuiltin="1"/>
    <cellStyle name="40% - Isticanje6" xfId="54" builtinId="51" customBuiltin="1"/>
    <cellStyle name="60% - Isticanje1" xfId="37" builtinId="32" customBuiltin="1"/>
    <cellStyle name="60% - Isticanje2" xfId="41" builtinId="36" customBuiltin="1"/>
    <cellStyle name="60% - Isticanje3" xfId="45" builtinId="40" customBuiltin="1"/>
    <cellStyle name="60% - Isticanje4" xfId="49" builtinId="44" customBuiltin="1"/>
    <cellStyle name="60% - Isticanje5" xfId="53" builtinId="48" customBuiltin="1"/>
    <cellStyle name="60% - Isticanje6" xfId="55" builtinId="52" customBuiltin="1"/>
    <cellStyle name="Bilješka" xfId="31" builtinId="10" customBuiltin="1"/>
    <cellStyle name="Datum" xfId="9" xr:uid="{00000000-0005-0000-0000-000003000000}"/>
    <cellStyle name="Desni obrub tablice" xfId="13" xr:uid="{00000000-0005-0000-0000-00000A000000}"/>
    <cellStyle name="Dobro" xfId="22" builtinId="26" customBuiltin="1"/>
    <cellStyle name="Hiperveza" xfId="14" builtinId="8" customBuiltin="1"/>
    <cellStyle name="Isticanje1" xfId="34" builtinId="29" customBuiltin="1"/>
    <cellStyle name="Isticanje2" xfId="38" builtinId="33" customBuiltin="1"/>
    <cellStyle name="Isticanje3" xfId="42" builtinId="37" customBuiltin="1"/>
    <cellStyle name="Isticanje4" xfId="46" builtinId="41" customBuiltin="1"/>
    <cellStyle name="Isticanje5" xfId="50" builtinId="45" customBuiltin="1"/>
    <cellStyle name="Isticanje6" xfId="10" builtinId="49" customBuiltin="1"/>
    <cellStyle name="Izlaz" xfId="26" builtinId="21" customBuiltin="1"/>
    <cellStyle name="Izračun" xfId="27" builtinId="22" customBuiltin="1"/>
    <cellStyle name="Lijevi obrub tablice" xfId="12" xr:uid="{00000000-0005-0000-0000-000008000000}"/>
    <cellStyle name="Loše" xfId="23" builtinId="27" customBuiltin="1"/>
    <cellStyle name="Naslov" xfId="5" hidden="1" xr:uid="{00000000-0005-0000-0000-00000D000000}"/>
    <cellStyle name="Naslov 1" xfId="6" builtinId="16" hidden="1"/>
    <cellStyle name="Naslov 1" xfId="2" xr:uid="{00000000-0005-0000-0000-000005000000}"/>
    <cellStyle name="Naslov 2" xfId="7" builtinId="17" hidden="1"/>
    <cellStyle name="Naslov 2" xfId="3" xr:uid="{00000000-0005-0000-0000-000007000000}"/>
    <cellStyle name="Naslov 3" xfId="20" builtinId="18" customBuiltin="1"/>
    <cellStyle name="Naslov 4" xfId="21" builtinId="19" customBuiltin="1"/>
    <cellStyle name="Neutralno" xfId="24" builtinId="28" customBuiltin="1"/>
    <cellStyle name="Normal 2" xfId="56" xr:uid="{87744C27-3E8C-4C97-A986-530AFA3FCABB}"/>
    <cellStyle name="Normalno" xfId="0" builtinId="0" customBuiltin="1"/>
    <cellStyle name="Početni tekst" xfId="1" xr:uid="{00000000-0005-0000-0000-00000B000000}"/>
    <cellStyle name="Postotak" xfId="19" builtinId="5" customBuiltin="1"/>
    <cellStyle name="Povezana ćelija" xfId="28" builtinId="24" customBuiltin="1"/>
    <cellStyle name="Praćena hiperveza" xfId="15" builtinId="9" customBuiltin="1"/>
    <cellStyle name="Provjera ćelije" xfId="29" builtinId="23" customBuiltin="1"/>
    <cellStyle name="Tekst objašnjenja" xfId="32" builtinId="53" customBuiltin="1"/>
    <cellStyle name="Tekst u stupcu Od Ž do A" xfId="4" xr:uid="{00000000-0005-0000-0000-00000E000000}"/>
    <cellStyle name="Tekst upozorenja" xfId="30" builtinId="11" customBuiltin="1"/>
    <cellStyle name="Ukupni zbroj" xfId="33" builtinId="25" customBuiltin="1"/>
    <cellStyle name="Unos" xfId="25" builtinId="20" customBuiltin="1"/>
    <cellStyle name="Valuta" xfId="8" builtinId="4" customBuiltin="1"/>
    <cellStyle name="Valuta [0]" xfId="18" builtinId="7" customBuiltin="1"/>
    <cellStyle name="Zarez" xfId="16" builtinId="3" customBuiltin="1"/>
    <cellStyle name="Zarez [0]" xfId="17" builtinId="6" customBuiltin="1"/>
  </cellStyles>
  <dxfs count="0"/>
  <tableStyles count="0" defaultTableStyle="TableStyleMedium7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Udio</a:t>
            </a:r>
            <a:r>
              <a:rPr lang="hr-HR" baseline="0"/>
              <a:t> noćenja po smještajnim kapacitetima</a:t>
            </a:r>
            <a:endParaRPr lang="hr-H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 w="6350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7779792913215541E-2"/>
          <c:y val="0.16885060294585991"/>
          <c:w val="0.9030689290145355"/>
          <c:h val="0.52093864916497246"/>
        </c:manualLayout>
      </c:layout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DFB0-407F-9B18-C94505825C48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DFB0-407F-9B18-C94505825C48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DFB0-407F-9B18-C94505825C48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DFB0-407F-9B18-C94505825C48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DFB0-407F-9B18-C94505825C48}"/>
              </c:ext>
            </c:extLst>
          </c:dPt>
          <c:cat>
            <c:strRef>
              <c:f>'Po kapacitetima'!$L$37:$L$41</c:f>
              <c:strCache>
                <c:ptCount val="5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  <c:pt idx="4">
                  <c:v>NEKOMERCIALNI SMJEŠTAJ</c:v>
                </c:pt>
              </c:strCache>
            </c:strRef>
          </c:cat>
          <c:val>
            <c:numRef>
              <c:f>'Po kapacitetima'!$M$37:$M$41</c:f>
              <c:numCache>
                <c:formatCode>#,##0.00</c:formatCode>
                <c:ptCount val="5"/>
                <c:pt idx="0">
                  <c:v>39.606661509019098</c:v>
                </c:pt>
                <c:pt idx="1">
                  <c:v>15.03318539028462</c:v>
                </c:pt>
                <c:pt idx="2">
                  <c:v>8.4694002198786595</c:v>
                </c:pt>
                <c:pt idx="3">
                  <c:v>0</c:v>
                </c:pt>
                <c:pt idx="4">
                  <c:v>36.890752880817622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246-4631-BA92-68AE7B24A4DF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246-4631-BA92-68AE7B24A4D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246-4631-BA92-68AE7B24A4DF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246-4631-BA92-68AE7B24A4DF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246-4631-BA92-68AE7B24A4DF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7246-4631-BA92-68AE7B24A4DF}"/>
              </c:ext>
            </c:extLst>
          </c:dPt>
          <c:cat>
            <c:strRef>
              <c:f>'[1]Turistički promet po kapaciteti'!$M$34:$Q$34</c:f>
              <c:strCache>
                <c:ptCount val="5"/>
                <c:pt idx="0">
                  <c:v>HOTELI</c:v>
                </c:pt>
                <c:pt idx="1">
                  <c:v>OBJEKTI U DOMAĆINSTVU</c:v>
                </c:pt>
                <c:pt idx="2">
                  <c:v>OSTALI OBJEKTI ZA SMJEŠTAJ</c:v>
                </c:pt>
                <c:pt idx="3">
                  <c:v>KAMPOVI</c:v>
                </c:pt>
                <c:pt idx="4">
                  <c:v>NEKOMERCIJALNI SMJEŠTAJ</c:v>
                </c:pt>
              </c:strCache>
            </c:strRef>
          </c:cat>
          <c:val>
            <c:numRef>
              <c:f>'[1]Turistički promet po kapaciteti'!$M$35:$Q$35</c:f>
              <c:numCache>
                <c:formatCode>General</c:formatCode>
                <c:ptCount val="5"/>
                <c:pt idx="0">
                  <c:v>146</c:v>
                </c:pt>
                <c:pt idx="1">
                  <c:v>474</c:v>
                </c:pt>
                <c:pt idx="2">
                  <c:v>526</c:v>
                </c:pt>
                <c:pt idx="3">
                  <c:v>0</c:v>
                </c:pt>
                <c:pt idx="4">
                  <c:v>1146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246-4631-BA92-68AE7B24A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7034261595027278E-2"/>
          <c:y val="0.7549796567699727"/>
          <c:w val="0.90071333855797764"/>
          <c:h val="0.214020209260392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  <c:extLst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sr-Latn-RS"/>
    </a:p>
  </c:txPr>
  <c:printSettings>
    <c:headerFooter>
      <c:oddHeader>&amp;CStatistički izvještaj za siječanj, 2021.</c:oddHeader>
    </c:headerFooter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Usporedba noćenja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'Po kapacitetima'!$M$24</c:f>
              <c:strCache>
                <c:ptCount val="1"/>
                <c:pt idx="0">
                  <c:v>2023.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kapacitetima'!$M$25:$M$28</c:f>
              <c:numCache>
                <c:formatCode>#,##0</c:formatCode>
                <c:ptCount val="4"/>
                <c:pt idx="0" formatCode="General">
                  <c:v>0</c:v>
                </c:pt>
                <c:pt idx="1">
                  <c:v>2080</c:v>
                </c:pt>
                <c:pt idx="2">
                  <c:v>3692</c:v>
                </c:pt>
                <c:pt idx="3">
                  <c:v>9727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85-471C-BECF-5FD1AA844B3D}"/>
            </c:ext>
          </c:extLst>
        </c:ser>
        <c:ser>
          <c:idx val="1"/>
          <c:order val="1"/>
          <c:tx>
            <c:strRef>
              <c:f>'Po kapacitetima'!$N$24</c:f>
              <c:strCache>
                <c:ptCount val="1"/>
                <c:pt idx="0">
                  <c:v>2022.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kapacitetima'!$N$25:$N$28</c:f>
              <c:numCache>
                <c:formatCode>#,##0</c:formatCode>
                <c:ptCount val="4"/>
                <c:pt idx="0" formatCode="General">
                  <c:v>0</c:v>
                </c:pt>
                <c:pt idx="1">
                  <c:v>634</c:v>
                </c:pt>
                <c:pt idx="2">
                  <c:v>2767</c:v>
                </c:pt>
                <c:pt idx="3">
                  <c:v>8827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85-471C-BECF-5FD1AA844B3D}"/>
            </c:ext>
          </c:extLst>
        </c:ser>
        <c:ser>
          <c:idx val="2"/>
          <c:order val="2"/>
          <c:tx>
            <c:strRef>
              <c:f>'Po kapacitetima'!$O$24</c:f>
              <c:strCache>
                <c:ptCount val="1"/>
                <c:pt idx="0">
                  <c:v>2019.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kapacitetima'!$O$25:$O$28</c:f>
              <c:numCache>
                <c:formatCode>#,##0</c:formatCode>
                <c:ptCount val="4"/>
                <c:pt idx="0" formatCode="General">
                  <c:v>0</c:v>
                </c:pt>
                <c:pt idx="1">
                  <c:v>607</c:v>
                </c:pt>
                <c:pt idx="2">
                  <c:v>3582</c:v>
                </c:pt>
                <c:pt idx="3">
                  <c:v>11516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85-471C-BECF-5FD1AA844B3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25439688"/>
        <c:axId val="298790168"/>
      </c:barChart>
      <c:catAx>
        <c:axId val="525439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98790168"/>
        <c:crosses val="autoZero"/>
        <c:auto val="1"/>
        <c:lblAlgn val="ctr"/>
        <c:lblOffset val="100"/>
        <c:noMultiLvlLbl val="0"/>
      </c:catAx>
      <c:valAx>
        <c:axId val="2987901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2543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Usporedba</a:t>
            </a:r>
            <a:r>
              <a:rPr lang="hr-HR" baseline="0"/>
              <a:t> dolazaka</a:t>
            </a:r>
            <a:endParaRPr lang="hr-H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 kapacitetima'!$L$13</c:f>
              <c:strCache>
                <c:ptCount val="1"/>
                <c:pt idx="0">
                  <c:v>2023.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kapacitetima'!$M$13:$P$13</c:f>
              <c:numCache>
                <c:formatCode>#,##0</c:formatCode>
                <c:ptCount val="4"/>
                <c:pt idx="0">
                  <c:v>2577</c:v>
                </c:pt>
                <c:pt idx="1">
                  <c:v>575</c:v>
                </c:pt>
                <c:pt idx="2">
                  <c:v>202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9-4087-9959-5FE74A477D76}"/>
            </c:ext>
          </c:extLst>
        </c:ser>
        <c:ser>
          <c:idx val="1"/>
          <c:order val="1"/>
          <c:tx>
            <c:strRef>
              <c:f>'Po kapacitetima'!$L$14</c:f>
              <c:strCache>
                <c:ptCount val="1"/>
                <c:pt idx="0">
                  <c:v>2022.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kapacitetima'!$M$14:$P$14</c:f>
              <c:numCache>
                <c:formatCode>#,##0</c:formatCode>
                <c:ptCount val="4"/>
                <c:pt idx="0">
                  <c:v>2641</c:v>
                </c:pt>
                <c:pt idx="1">
                  <c:v>495</c:v>
                </c:pt>
                <c:pt idx="2">
                  <c:v>147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49-4087-9959-5FE74A477D76}"/>
            </c:ext>
          </c:extLst>
        </c:ser>
        <c:ser>
          <c:idx val="2"/>
          <c:order val="2"/>
          <c:tx>
            <c:strRef>
              <c:f>'Po kapacitetima'!$L$15</c:f>
              <c:strCache>
                <c:ptCount val="1"/>
                <c:pt idx="0">
                  <c:v>2019.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kapacitetima'!$M$15:$P$15</c:f>
              <c:numCache>
                <c:formatCode>#,##0</c:formatCode>
                <c:ptCount val="4"/>
                <c:pt idx="0">
                  <c:v>3397</c:v>
                </c:pt>
                <c:pt idx="1">
                  <c:v>409</c:v>
                </c:pt>
                <c:pt idx="2">
                  <c:v>108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49-4087-9959-5FE74A477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490160"/>
        <c:axId val="426492688"/>
      </c:barChart>
      <c:catAx>
        <c:axId val="62849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6492688"/>
        <c:crosses val="autoZero"/>
        <c:auto val="1"/>
        <c:lblAlgn val="ctr"/>
        <c:lblOffset val="100"/>
        <c:noMultiLvlLbl val="0"/>
      </c:catAx>
      <c:valAx>
        <c:axId val="42649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284901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b="1"/>
              <a:t>TOP TRŽIŠTA</a:t>
            </a:r>
          </a:p>
        </c:rich>
      </c:tx>
      <c:layout>
        <c:manualLayout>
          <c:xMode val="edge"/>
          <c:yMode val="edge"/>
          <c:x val="0.42527293844367015"/>
          <c:y val="2.52465514602247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6949705611122932"/>
          <c:y val="0.38293474896579255"/>
          <c:w val="0.66228322810999973"/>
          <c:h val="0.58733931297432329"/>
        </c:manualLayout>
      </c:layout>
      <c:pie3D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79D-4842-8DE0-4EE0182CD32D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F79D-4842-8DE0-4EE0182CD32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79D-4842-8DE0-4EE0182CD32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79D-4842-8DE0-4EE0182CD32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F79D-4842-8DE0-4EE0182CD32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A83-4A18-ABBF-1404BB3D38E1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79D-4842-8DE0-4EE0182CD32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79D-4842-8DE0-4EE0182CD32D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F79D-4842-8DE0-4EE0182CD32D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F79D-4842-8DE0-4EE0182CD32D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CA83-4A18-ABBF-1404BB3D38E1}"/>
              </c:ext>
            </c:extLst>
          </c:dPt>
          <c:dLbls>
            <c:dLbl>
              <c:idx val="0"/>
              <c:layout>
                <c:manualLayout>
                  <c:x val="-0.19803823897064543"/>
                  <c:y val="-7.51529231081695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9D-4842-8DE0-4EE0182CD32D}"/>
                </c:ext>
              </c:extLst>
            </c:dLbl>
            <c:dLbl>
              <c:idx val="1"/>
              <c:layout>
                <c:manualLayout>
                  <c:x val="0.10717095305182388"/>
                  <c:y val="-0.2005213485473570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9D-4842-8DE0-4EE0182CD32D}"/>
                </c:ext>
              </c:extLst>
            </c:dLbl>
            <c:dLbl>
              <c:idx val="2"/>
              <c:layout>
                <c:manualLayout>
                  <c:x val="-3.1480413496935554E-2"/>
                  <c:y val="0.1514419215857152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5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2ACCCF7-A220-44DE-BE74-EACC0B114849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 sz="1050" b="1">
                          <a:solidFill>
                            <a:sysClr val="windowText" lastClr="000000"/>
                          </a:solidFill>
                        </a:defRPr>
                      </a:pPr>
                      <a:t>[NAZIV KATEGORIJE]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
</a:t>
                    </a:r>
                    <a:fld id="{6AE952F1-57A3-48E9-8868-0624E6534C8B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 sz="1050" b="1">
                          <a:solidFill>
                            <a:sysClr val="windowText" lastClr="000000"/>
                          </a:solidFill>
                        </a:defRPr>
                      </a:pPr>
                      <a:t>[POSTOTAK]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61184091518806"/>
                      <c:h val="0.3012987695760749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79D-4842-8DE0-4EE0182CD32D}"/>
                </c:ext>
              </c:extLst>
            </c:dLbl>
            <c:dLbl>
              <c:idx val="3"/>
              <c:layout>
                <c:manualLayout>
                  <c:x val="-0.2501387546138979"/>
                  <c:y val="0.297000364531306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9D-4842-8DE0-4EE0182CD32D}"/>
                </c:ext>
              </c:extLst>
            </c:dLbl>
            <c:dLbl>
              <c:idx val="4"/>
              <c:layout>
                <c:manualLayout>
                  <c:x val="-0.31330771352861581"/>
                  <c:y val="0.16427496098786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79D-4842-8DE0-4EE0182CD32D}"/>
                </c:ext>
              </c:extLst>
            </c:dLbl>
            <c:dLbl>
              <c:idx val="5"/>
              <c:layout>
                <c:manualLayout>
                  <c:x val="-0.30987629964775154"/>
                  <c:y val="3.75981068647192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A83-4A18-ABBF-1404BB3D38E1}"/>
                </c:ext>
              </c:extLst>
            </c:dLbl>
            <c:dLbl>
              <c:idx val="6"/>
              <c:layout>
                <c:manualLayout>
                  <c:x val="-0.18209680733410227"/>
                  <c:y val="-8.31633063839101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9D-4842-8DE0-4EE0182CD32D}"/>
                </c:ext>
              </c:extLst>
            </c:dLbl>
            <c:dLbl>
              <c:idx val="7"/>
              <c:layout>
                <c:manualLayout>
                  <c:x val="-2.0459836285693988E-2"/>
                  <c:y val="-7.00325753282450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4656891356365227E-2"/>
                      <c:h val="0.152586493245247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79D-4842-8DE0-4EE0182CD32D}"/>
                </c:ext>
              </c:extLst>
            </c:dLbl>
            <c:dLbl>
              <c:idx val="8"/>
              <c:layout>
                <c:manualLayout>
                  <c:x val="0.20318996448045606"/>
                  <c:y val="-4.51691105638421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133869141710621"/>
                      <c:h val="0.2130311243383513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F79D-4842-8DE0-4EE0182CD32D}"/>
                </c:ext>
              </c:extLst>
            </c:dLbl>
            <c:dLbl>
              <c:idx val="9"/>
              <c:layout>
                <c:manualLayout>
                  <c:x val="0.28289896453857738"/>
                  <c:y val="5.66180638411242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9D-4842-8DE0-4EE0182CD3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zemljama'!$Q$5:$Q$15</c:f>
              <c:strCache>
                <c:ptCount val="10"/>
                <c:pt idx="0">
                  <c:v>Njemačka</c:v>
                </c:pt>
                <c:pt idx="1">
                  <c:v>Austrija</c:v>
                </c:pt>
                <c:pt idx="2">
                  <c:v>Hrvatska</c:v>
                </c:pt>
                <c:pt idx="3">
                  <c:v>Slovenija</c:v>
                </c:pt>
                <c:pt idx="4">
                  <c:v>Švicarska</c:v>
                </c:pt>
                <c:pt idx="5">
                  <c:v>Srbija</c:v>
                </c:pt>
                <c:pt idx="6">
                  <c:v>Ukrajina</c:v>
                </c:pt>
                <c:pt idx="7">
                  <c:v>BiH</c:v>
                </c:pt>
                <c:pt idx="8">
                  <c:v>Ost. azijske zemlje</c:v>
                </c:pt>
                <c:pt idx="9">
                  <c:v>Mađarska</c:v>
                </c:pt>
              </c:strCache>
            </c:strRef>
          </c:cat>
          <c:val>
            <c:numRef>
              <c:f>'Po zemljama'!$R$5:$R$15</c:f>
              <c:numCache>
                <c:formatCode>#,##0.00</c:formatCode>
                <c:ptCount val="11"/>
                <c:pt idx="0">
                  <c:v>48.577327569520612</c:v>
                </c:pt>
                <c:pt idx="1">
                  <c:v>14.104135750693594</c:v>
                </c:pt>
                <c:pt idx="2">
                  <c:v>8.5360345828763151</c:v>
                </c:pt>
                <c:pt idx="3">
                  <c:v>8.1811729789018646</c:v>
                </c:pt>
                <c:pt idx="4">
                  <c:v>3.3356990773598301</c:v>
                </c:pt>
                <c:pt idx="5">
                  <c:v>2.9034131234273177</c:v>
                </c:pt>
                <c:pt idx="6">
                  <c:v>1.3097619201238788</c:v>
                </c:pt>
                <c:pt idx="7">
                  <c:v>1.2968578617975353</c:v>
                </c:pt>
                <c:pt idx="8">
                  <c:v>1.2258855410026452</c:v>
                </c:pt>
                <c:pt idx="9">
                  <c:v>1.2065294535131299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9D-4842-8DE0-4EE0182CD32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86065</xdr:colOff>
      <xdr:row>3</xdr:row>
      <xdr:rowOff>789226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BE91F089-36CA-454B-AF37-6D9B52A81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318386" cy="20206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11903</xdr:colOff>
      <xdr:row>35</xdr:row>
      <xdr:rowOff>11906</xdr:rowOff>
    </xdr:from>
    <xdr:to>
      <xdr:col>16</xdr:col>
      <xdr:colOff>592094</xdr:colOff>
      <xdr:row>46</xdr:row>
      <xdr:rowOff>166688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EAFFFFE9-A4CC-4313-B85A-6A879305B6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12237</xdr:colOff>
      <xdr:row>18</xdr:row>
      <xdr:rowOff>18177</xdr:rowOff>
    </xdr:from>
    <xdr:to>
      <xdr:col>16</xdr:col>
      <xdr:colOff>592351</xdr:colOff>
      <xdr:row>32</xdr:row>
      <xdr:rowOff>174483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7AAAA120-929B-4734-BC53-6ED57B5326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9080</xdr:colOff>
      <xdr:row>4</xdr:row>
      <xdr:rowOff>7902</xdr:rowOff>
    </xdr:from>
    <xdr:to>
      <xdr:col>16</xdr:col>
      <xdr:colOff>589271</xdr:colOff>
      <xdr:row>17</xdr:row>
      <xdr:rowOff>165423</xdr:rowOff>
    </xdr:to>
    <xdr:graphicFrame macro="">
      <xdr:nvGraphicFramePr>
        <xdr:cNvPr id="6" name="Grafikon 5">
          <a:extLst>
            <a:ext uri="{FF2B5EF4-FFF2-40B4-BE49-F238E27FC236}">
              <a16:creationId xmlns:a16="http://schemas.microsoft.com/office/drawing/2014/main" id="{20F2E188-3C1D-4C6A-B202-EBED8476DC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10702</xdr:colOff>
      <xdr:row>3</xdr:row>
      <xdr:rowOff>8009</xdr:rowOff>
    </xdr:from>
    <xdr:to>
      <xdr:col>22</xdr:col>
      <xdr:colOff>601251</xdr:colOff>
      <xdr:row>14</xdr:row>
      <xdr:rowOff>184151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5042F267-BCC5-4132-93B9-38B4B0A0C8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zm-pult/Documents/STATISTIKA/Statistika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vod"/>
      <sheetName val="Turistički promet po kapaciteti"/>
      <sheetName val="Turistički promet po zemljama"/>
    </sheetNames>
    <sheetDataSet>
      <sheetData sheetId="0"/>
      <sheetData sheetId="1">
        <row r="34">
          <cell r="M34" t="str">
            <v>HOTELI</v>
          </cell>
          <cell r="N34" t="str">
            <v>OBJEKTI U DOMAĆINSTVU</v>
          </cell>
          <cell r="O34" t="str">
            <v>OSTALI OBJEKTI ZA SMJEŠTAJ</v>
          </cell>
          <cell r="P34" t="str">
            <v>KAMPOVI</v>
          </cell>
          <cell r="Q34" t="str">
            <v>NEKOMERCIJALNI SMJEŠTAJ</v>
          </cell>
        </row>
        <row r="35">
          <cell r="M35">
            <v>146</v>
          </cell>
          <cell r="N35">
            <v>474</v>
          </cell>
          <cell r="O35">
            <v>526</v>
          </cell>
          <cell r="P35">
            <v>0</v>
          </cell>
          <cell r="Q35">
            <v>1146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Prilagođeno 8">
      <a:dk1>
        <a:sysClr val="windowText" lastClr="000000"/>
      </a:dk1>
      <a:lt1>
        <a:sysClr val="window" lastClr="FFFFFF"/>
      </a:lt1>
      <a:dk2>
        <a:srgbClr val="151515"/>
      </a:dk2>
      <a:lt2>
        <a:srgbClr val="FEEAEA"/>
      </a:lt2>
      <a:accent1>
        <a:srgbClr val="0070C0"/>
      </a:accent1>
      <a:accent2>
        <a:srgbClr val="FE9999"/>
      </a:accent2>
      <a:accent3>
        <a:srgbClr val="FEC1C1"/>
      </a:accent3>
      <a:accent4>
        <a:srgbClr val="40AFFF"/>
      </a:accent4>
      <a:accent5>
        <a:srgbClr val="FFFF00"/>
      </a:accent5>
      <a:accent6>
        <a:srgbClr val="809EC2"/>
      </a:accent6>
      <a:hlink>
        <a:srgbClr val="595959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autoPageBreaks="0"/>
  </sheetPr>
  <dimension ref="A1:F7"/>
  <sheetViews>
    <sheetView showGridLines="0" showRowColHeaders="0" tabSelected="1" zoomScale="160" zoomScaleNormal="160" workbookViewId="0">
      <selection activeCell="A12" sqref="A12"/>
    </sheetView>
  </sheetViews>
  <sheetFormatPr defaultColWidth="11.140625" defaultRowHeight="15" customHeight="1" x14ac:dyDescent="0.25"/>
  <cols>
    <col min="1" max="1" width="119.85546875" style="3" customWidth="1"/>
    <col min="2" max="2" width="3.5703125" style="3" customWidth="1"/>
    <col min="3" max="16384" width="11.140625" style="3"/>
  </cols>
  <sheetData>
    <row r="1" spans="1:6" ht="15" customHeight="1" x14ac:dyDescent="0.3">
      <c r="A1" s="185"/>
      <c r="B1" s="185"/>
      <c r="C1" s="185"/>
      <c r="D1" s="185"/>
    </row>
    <row r="2" spans="1:6" ht="59.25" customHeight="1" x14ac:dyDescent="0.3">
      <c r="A2" s="185"/>
      <c r="B2" s="185"/>
      <c r="C2" s="185"/>
      <c r="D2" s="185"/>
    </row>
    <row r="3" spans="1:6" ht="22.5" customHeight="1" x14ac:dyDescent="0.3">
      <c r="A3" s="185"/>
      <c r="B3" s="185"/>
      <c r="C3" s="185"/>
      <c r="D3" s="185"/>
    </row>
    <row r="4" spans="1:6" ht="200.25" customHeight="1" x14ac:dyDescent="0.25">
      <c r="A4" s="186" t="s">
        <v>104</v>
      </c>
      <c r="B4" s="187"/>
      <c r="C4" s="187"/>
      <c r="D4" s="187"/>
      <c r="E4" s="187"/>
      <c r="F4" s="188"/>
    </row>
    <row r="5" spans="1:6" ht="15" customHeight="1" x14ac:dyDescent="0.3">
      <c r="A5" s="134" t="s">
        <v>0</v>
      </c>
      <c r="B5" s="184"/>
      <c r="C5" s="184"/>
    </row>
    <row r="6" spans="1:6" ht="15" customHeight="1" x14ac:dyDescent="0.3">
      <c r="A6" s="184"/>
      <c r="B6" s="184"/>
      <c r="C6" s="184"/>
    </row>
    <row r="7" spans="1:6" ht="15" customHeight="1" x14ac:dyDescent="0.3">
      <c r="B7" s="184"/>
      <c r="C7" s="184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AC72"/>
  <sheetViews>
    <sheetView showGridLines="0" showRowColHeaders="0" zoomScale="80" zoomScaleNormal="80" zoomScalePageLayoutView="60" workbookViewId="0">
      <selection activeCell="C9" sqref="C9"/>
    </sheetView>
  </sheetViews>
  <sheetFormatPr defaultColWidth="9.140625" defaultRowHeight="15" customHeight="1" x14ac:dyDescent="0.25"/>
  <cols>
    <col min="1" max="1" width="18.7109375" style="2" customWidth="1"/>
    <col min="2" max="2" width="10.42578125" style="1" bestFit="1" customWidth="1"/>
    <col min="3" max="3" width="8.5703125" style="1" bestFit="1" customWidth="1"/>
    <col min="4" max="6" width="8.140625" style="1" bestFit="1" customWidth="1"/>
    <col min="7" max="8" width="9.5703125" style="1" bestFit="1" customWidth="1"/>
    <col min="9" max="9" width="9.7109375" style="1" customWidth="1"/>
    <col min="10" max="10" width="8.140625" style="1" bestFit="1" customWidth="1"/>
    <col min="11" max="16384" width="9.140625" style="1"/>
  </cols>
  <sheetData>
    <row r="1" spans="1:29" ht="9.9499999999999993" customHeight="1" x14ac:dyDescent="0.25">
      <c r="A1" s="254" t="s">
        <v>106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</row>
    <row r="2" spans="1:29" ht="9.9499999999999993" customHeight="1" x14ac:dyDescent="0.25">
      <c r="A2" s="254"/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</row>
    <row r="3" spans="1:29" ht="9.9499999999999993" customHeight="1" thickBot="1" x14ac:dyDescent="0.3">
      <c r="A3" s="255"/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</row>
    <row r="4" spans="1:29" ht="15" customHeight="1" thickBot="1" x14ac:dyDescent="0.3">
      <c r="A4" s="265" t="s">
        <v>1</v>
      </c>
      <c r="B4" s="266"/>
      <c r="C4" s="269" t="s">
        <v>2</v>
      </c>
      <c r="D4" s="270"/>
      <c r="E4" s="270"/>
      <c r="F4" s="271"/>
      <c r="G4" s="269" t="s">
        <v>3</v>
      </c>
      <c r="H4" s="270"/>
      <c r="I4" s="270"/>
      <c r="J4" s="271"/>
      <c r="K4" s="262" t="s">
        <v>78</v>
      </c>
      <c r="L4" s="263"/>
      <c r="M4" s="263"/>
      <c r="N4" s="263"/>
      <c r="O4" s="263"/>
      <c r="P4" s="263"/>
      <c r="Q4" s="264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</row>
    <row r="5" spans="1:29" ht="15" customHeight="1" thickBot="1" x14ac:dyDescent="0.3">
      <c r="A5" s="267"/>
      <c r="B5" s="268"/>
      <c r="C5" s="221" t="s">
        <v>4</v>
      </c>
      <c r="D5" s="222" t="s">
        <v>5</v>
      </c>
      <c r="E5" s="222" t="s">
        <v>6</v>
      </c>
      <c r="F5" s="223" t="s">
        <v>7</v>
      </c>
      <c r="G5" s="224" t="s">
        <v>4</v>
      </c>
      <c r="H5" s="222" t="s">
        <v>5</v>
      </c>
      <c r="I5" s="222" t="s">
        <v>6</v>
      </c>
      <c r="J5" s="225" t="s">
        <v>7</v>
      </c>
      <c r="K5" s="88"/>
      <c r="L5" s="89"/>
      <c r="M5" s="89"/>
      <c r="N5" s="89"/>
      <c r="O5" s="89"/>
      <c r="P5" s="89"/>
      <c r="Q5" s="90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</row>
    <row r="6" spans="1:29" ht="15" customHeight="1" x14ac:dyDescent="0.25">
      <c r="A6" s="240" t="s">
        <v>8</v>
      </c>
      <c r="B6" s="227" t="s">
        <v>99</v>
      </c>
      <c r="C6" s="75">
        <v>438</v>
      </c>
      <c r="D6" s="27">
        <v>2139</v>
      </c>
      <c r="E6" s="27">
        <f>SUM(C6:D6)</f>
        <v>2577</v>
      </c>
      <c r="F6" s="28">
        <f>E6/E42*100</f>
        <v>74.80406386066764</v>
      </c>
      <c r="G6" s="75">
        <v>843</v>
      </c>
      <c r="H6" s="27">
        <v>8884</v>
      </c>
      <c r="I6" s="27">
        <f>SUM(G6:H6)</f>
        <v>9727</v>
      </c>
      <c r="J6" s="67">
        <f>I6/I42*100</f>
        <v>39.606661509019098</v>
      </c>
      <c r="K6" s="53"/>
      <c r="L6" s="54"/>
      <c r="M6" s="87"/>
      <c r="N6" s="87"/>
      <c r="O6" s="87"/>
      <c r="P6" s="54"/>
      <c r="Q6" s="55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</row>
    <row r="7" spans="1:29" ht="15" customHeight="1" x14ac:dyDescent="0.25">
      <c r="A7" s="241"/>
      <c r="B7" s="228" t="s">
        <v>96</v>
      </c>
      <c r="C7" s="79">
        <v>484</v>
      </c>
      <c r="D7" s="5">
        <v>2157</v>
      </c>
      <c r="E7" s="5">
        <f>SUM(C7:D7)</f>
        <v>2641</v>
      </c>
      <c r="F7" s="6">
        <f>E7/E43*100</f>
        <v>77.24480842351565</v>
      </c>
      <c r="G7" s="79">
        <v>794</v>
      </c>
      <c r="H7" s="5">
        <v>8033</v>
      </c>
      <c r="I7" s="5">
        <f>SUM(G7:H7)</f>
        <v>8827</v>
      </c>
      <c r="J7" s="68">
        <f>I7/I43*100</f>
        <v>62.131343703807985</v>
      </c>
      <c r="K7" s="56"/>
      <c r="L7" s="81"/>
      <c r="Q7" s="57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</row>
    <row r="8" spans="1:29" ht="15" customHeight="1" x14ac:dyDescent="0.25">
      <c r="A8" s="241"/>
      <c r="B8" s="228" t="s">
        <v>9</v>
      </c>
      <c r="C8" s="79">
        <v>511</v>
      </c>
      <c r="D8" s="5">
        <v>2886</v>
      </c>
      <c r="E8" s="5">
        <f>SUM(C8:D8)</f>
        <v>3397</v>
      </c>
      <c r="F8" s="6">
        <f>E8/E44*100</f>
        <v>85.804496084869925</v>
      </c>
      <c r="G8" s="79">
        <v>1105</v>
      </c>
      <c r="H8" s="5">
        <v>10411</v>
      </c>
      <c r="I8" s="5">
        <f>SUM(G8:H8)</f>
        <v>11516</v>
      </c>
      <c r="J8" s="68">
        <f>I8/I44*100</f>
        <v>43.016697172313322</v>
      </c>
      <c r="K8" s="56"/>
      <c r="L8" s="81"/>
      <c r="Q8" s="57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</row>
    <row r="9" spans="1:29" ht="15" customHeight="1" x14ac:dyDescent="0.25">
      <c r="A9" s="241"/>
      <c r="B9" s="228" t="s">
        <v>101</v>
      </c>
      <c r="C9" s="8">
        <f>C6/C7*100</f>
        <v>90.495867768595033</v>
      </c>
      <c r="D9" s="7">
        <f>D6/D7*100</f>
        <v>99.165507649513216</v>
      </c>
      <c r="E9" s="7">
        <f>E6/E7*100</f>
        <v>97.576675501703903</v>
      </c>
      <c r="F9" s="6"/>
      <c r="G9" s="8">
        <f>G6/G7*100</f>
        <v>106.17128463476071</v>
      </c>
      <c r="H9" s="7">
        <f>H6/H7*100</f>
        <v>110.59380057263787</v>
      </c>
      <c r="I9" s="7">
        <f>I6/I7*100</f>
        <v>110.19598957743288</v>
      </c>
      <c r="J9" s="68"/>
      <c r="K9" s="56"/>
      <c r="L9" s="81"/>
      <c r="Q9" s="57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</row>
    <row r="10" spans="1:29" ht="15" customHeight="1" x14ac:dyDescent="0.25">
      <c r="A10" s="241"/>
      <c r="B10" s="228" t="s">
        <v>100</v>
      </c>
      <c r="C10" s="8">
        <f>C6/C8*100</f>
        <v>85.714285714285708</v>
      </c>
      <c r="D10" s="7">
        <f>D6/D8*100</f>
        <v>74.116424116424113</v>
      </c>
      <c r="E10" s="7">
        <f>E6/E8*100</f>
        <v>75.861053871062694</v>
      </c>
      <c r="F10" s="6"/>
      <c r="G10" s="8">
        <f>G6/G8*100</f>
        <v>76.289592760180994</v>
      </c>
      <c r="H10" s="7">
        <f>H6/H8*100</f>
        <v>85.332821054653735</v>
      </c>
      <c r="I10" s="7">
        <f>I6/I8*100</f>
        <v>84.465092045849261</v>
      </c>
      <c r="J10" s="68"/>
      <c r="K10" s="56"/>
      <c r="L10" s="81"/>
      <c r="M10" s="81"/>
      <c r="N10" s="81"/>
      <c r="O10" s="81"/>
      <c r="Q10" s="57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</row>
    <row r="11" spans="1:29" ht="15" customHeight="1" thickBot="1" x14ac:dyDescent="0.3">
      <c r="A11" s="242"/>
      <c r="B11" s="229" t="s">
        <v>7</v>
      </c>
      <c r="C11" s="14">
        <f>C6/E6*100</f>
        <v>16.996507566938302</v>
      </c>
      <c r="D11" s="15">
        <f>D6/E6*100</f>
        <v>83.003492433061695</v>
      </c>
      <c r="E11" s="15">
        <f>SUM(C11:D11)</f>
        <v>100</v>
      </c>
      <c r="F11" s="16"/>
      <c r="G11" s="14">
        <f>G6/I6*100</f>
        <v>8.6665981289195013</v>
      </c>
      <c r="H11" s="15">
        <f>H6/I6*100</f>
        <v>91.333401871080497</v>
      </c>
      <c r="I11" s="15">
        <f>SUM(G11:H11)</f>
        <v>100</v>
      </c>
      <c r="J11" s="69"/>
      <c r="K11" s="56"/>
      <c r="Q11" s="57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</row>
    <row r="12" spans="1:29" ht="15" customHeight="1" x14ac:dyDescent="0.25">
      <c r="A12" s="243" t="s">
        <v>10</v>
      </c>
      <c r="B12" s="227" t="s">
        <v>99</v>
      </c>
      <c r="C12" s="78">
        <v>76</v>
      </c>
      <c r="D12" s="30">
        <v>499</v>
      </c>
      <c r="E12" s="30">
        <f>SUM(C12:D12)</f>
        <v>575</v>
      </c>
      <c r="F12" s="31">
        <f>E12/E42*100</f>
        <v>16.690856313497822</v>
      </c>
      <c r="G12" s="78">
        <v>319</v>
      </c>
      <c r="H12" s="30">
        <v>3373</v>
      </c>
      <c r="I12" s="30">
        <f>SUM(G12:H12)</f>
        <v>3692</v>
      </c>
      <c r="J12" s="70">
        <f>I12/I42*100</f>
        <v>15.03318539028462</v>
      </c>
      <c r="K12" s="56"/>
      <c r="M12" s="81" t="str">
        <f>A6</f>
        <v>HOTELI</v>
      </c>
      <c r="N12" s="81" t="str">
        <f>A12</f>
        <v>OBJEKTI U DOMAĆINSTVU</v>
      </c>
      <c r="O12" s="81" t="str">
        <f>A18</f>
        <v>OSTALI UGOSTITELJSKI OBJEKTI ZA SMJEŠTAJ</v>
      </c>
      <c r="P12" s="81" t="str">
        <f>A24</f>
        <v>KAMPOVI</v>
      </c>
      <c r="Q12" s="57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</row>
    <row r="13" spans="1:29" ht="15" customHeight="1" x14ac:dyDescent="0.25">
      <c r="A13" s="243"/>
      <c r="B13" s="228" t="s">
        <v>96</v>
      </c>
      <c r="C13" s="79">
        <v>48</v>
      </c>
      <c r="D13" s="5">
        <v>447</v>
      </c>
      <c r="E13" s="5">
        <f>SUM(C13:D13)</f>
        <v>495</v>
      </c>
      <c r="F13" s="6">
        <f>E13/E43*100</f>
        <v>14.477917519742615</v>
      </c>
      <c r="G13" s="79">
        <v>176</v>
      </c>
      <c r="H13" s="5">
        <v>2591</v>
      </c>
      <c r="I13" s="5">
        <f>SUM(G13:H13)</f>
        <v>2767</v>
      </c>
      <c r="J13" s="68">
        <f>I13/I43*100</f>
        <v>19.476314492855636</v>
      </c>
      <c r="K13" s="56"/>
      <c r="L13" s="81" t="str">
        <f>B6</f>
        <v>2023.</v>
      </c>
      <c r="M13" s="92">
        <f>E6</f>
        <v>2577</v>
      </c>
      <c r="N13" s="92">
        <f>E12</f>
        <v>575</v>
      </c>
      <c r="O13" s="92">
        <f>E18</f>
        <v>202</v>
      </c>
      <c r="P13" s="1">
        <f>E24</f>
        <v>0</v>
      </c>
      <c r="Q13" s="57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</row>
    <row r="14" spans="1:29" ht="15" customHeight="1" x14ac:dyDescent="0.25">
      <c r="A14" s="243"/>
      <c r="B14" s="228" t="s">
        <v>9</v>
      </c>
      <c r="C14" s="79">
        <v>41</v>
      </c>
      <c r="D14" s="5">
        <v>368</v>
      </c>
      <c r="E14" s="5">
        <f>C14+D14</f>
        <v>409</v>
      </c>
      <c r="F14" s="6">
        <f>E14/E44*100</f>
        <v>10.330891639302854</v>
      </c>
      <c r="G14" s="79">
        <v>534</v>
      </c>
      <c r="H14" s="5">
        <v>3048</v>
      </c>
      <c r="I14" s="5">
        <f>SUM(G14:H14)</f>
        <v>3582</v>
      </c>
      <c r="J14" s="68">
        <f>I14/I44*100</f>
        <v>13.38015016248926</v>
      </c>
      <c r="K14" s="56"/>
      <c r="L14" s="81" t="str">
        <f>B7</f>
        <v>2022.</v>
      </c>
      <c r="M14" s="92">
        <f>E7</f>
        <v>2641</v>
      </c>
      <c r="N14" s="92">
        <f>E13</f>
        <v>495</v>
      </c>
      <c r="O14" s="93">
        <f>E19</f>
        <v>147</v>
      </c>
      <c r="P14" s="1">
        <f>E25</f>
        <v>0</v>
      </c>
      <c r="Q14" s="57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</row>
    <row r="15" spans="1:29" ht="15" customHeight="1" x14ac:dyDescent="0.25">
      <c r="A15" s="243"/>
      <c r="B15" s="228" t="s">
        <v>101</v>
      </c>
      <c r="C15" s="13">
        <f>C12/C13*100</f>
        <v>158.33333333333331</v>
      </c>
      <c r="D15" s="9">
        <f>D12/D13*11</f>
        <v>12.279642058165548</v>
      </c>
      <c r="E15" s="9">
        <f>E12/E13*100</f>
        <v>116.16161616161615</v>
      </c>
      <c r="F15" s="6"/>
      <c r="G15" s="13">
        <f>G12/G13*100</f>
        <v>181.25</v>
      </c>
      <c r="H15" s="9">
        <f>H12/H13*100</f>
        <v>130.18139714395986</v>
      </c>
      <c r="I15" s="9">
        <f>I12/I13*100</f>
        <v>133.42970726418503</v>
      </c>
      <c r="J15" s="68"/>
      <c r="K15" s="56"/>
      <c r="L15" s="81" t="str">
        <f>B8</f>
        <v>2019.</v>
      </c>
      <c r="M15" s="92">
        <f>E8</f>
        <v>3397</v>
      </c>
      <c r="N15" s="92">
        <f>E14</f>
        <v>409</v>
      </c>
      <c r="O15" s="93">
        <f>E20</f>
        <v>108</v>
      </c>
      <c r="P15" s="1">
        <f>E26</f>
        <v>0</v>
      </c>
      <c r="Q15" s="57"/>
      <c r="S15" s="91"/>
      <c r="T15" s="91"/>
      <c r="U15" s="81"/>
      <c r="V15" s="81"/>
      <c r="W15" s="81"/>
      <c r="X15" s="81"/>
      <c r="Y15" s="81"/>
      <c r="Z15" s="81"/>
      <c r="AA15" s="81"/>
      <c r="AB15" s="91"/>
      <c r="AC15" s="91"/>
    </row>
    <row r="16" spans="1:29" ht="15" customHeight="1" x14ac:dyDescent="0.25">
      <c r="A16" s="243"/>
      <c r="B16" s="228" t="s">
        <v>100</v>
      </c>
      <c r="C16" s="13">
        <f>C12/C14*100</f>
        <v>185.36585365853659</v>
      </c>
      <c r="D16" s="9">
        <f>D12/D14*100</f>
        <v>135.59782608695653</v>
      </c>
      <c r="E16" s="9">
        <f>E12/E14*100</f>
        <v>140.58679706601467</v>
      </c>
      <c r="F16" s="6"/>
      <c r="G16" s="13">
        <f>G12/G14*100</f>
        <v>59.737827715355806</v>
      </c>
      <c r="H16" s="9">
        <f>H12/H14*100</f>
        <v>110.66272965879264</v>
      </c>
      <c r="I16" s="9">
        <f>I12/I14*100</f>
        <v>103.07091010608598</v>
      </c>
      <c r="J16" s="68"/>
      <c r="K16" s="56"/>
      <c r="Q16" s="57"/>
      <c r="S16" s="91"/>
      <c r="T16" s="91"/>
      <c r="U16" s="81"/>
      <c r="V16" s="92"/>
      <c r="W16" s="92"/>
      <c r="X16" s="216"/>
      <c r="Y16" s="217"/>
      <c r="Z16" s="92"/>
      <c r="AA16" s="216"/>
      <c r="AB16" s="91"/>
      <c r="AC16" s="91"/>
    </row>
    <row r="17" spans="1:29" ht="15" customHeight="1" thickBot="1" x14ac:dyDescent="0.3">
      <c r="A17" s="243"/>
      <c r="B17" s="230" t="s">
        <v>7</v>
      </c>
      <c r="C17" s="10">
        <f>C12/E12*100</f>
        <v>13.217391304347824</v>
      </c>
      <c r="D17" s="11">
        <f>D12/E12*100</f>
        <v>86.782608695652172</v>
      </c>
      <c r="E17" s="11">
        <f>SUM(C17:D17)</f>
        <v>100</v>
      </c>
      <c r="F17" s="12"/>
      <c r="G17" s="10">
        <f>G12/I12*100</f>
        <v>8.6403033586132167</v>
      </c>
      <c r="H17" s="11">
        <f>H12/I12*100</f>
        <v>91.359696641386776</v>
      </c>
      <c r="I17" s="11">
        <f>SUM(G17:H17)</f>
        <v>100</v>
      </c>
      <c r="J17" s="71"/>
      <c r="K17" s="56"/>
      <c r="Q17" s="57"/>
      <c r="S17" s="91"/>
      <c r="T17" s="91"/>
      <c r="U17" s="81"/>
      <c r="V17" s="92"/>
      <c r="W17" s="92"/>
      <c r="X17" s="218"/>
      <c r="Y17" s="217"/>
      <c r="Z17" s="92"/>
      <c r="AA17" s="218"/>
      <c r="AB17" s="91"/>
      <c r="AC17" s="91"/>
    </row>
    <row r="18" spans="1:29" ht="15" customHeight="1" thickBot="1" x14ac:dyDescent="0.3">
      <c r="A18" s="244" t="s">
        <v>11</v>
      </c>
      <c r="B18" s="227" t="s">
        <v>99</v>
      </c>
      <c r="C18" s="75">
        <v>38</v>
      </c>
      <c r="D18" s="27">
        <v>164</v>
      </c>
      <c r="E18" s="27">
        <f>C18+D18</f>
        <v>202</v>
      </c>
      <c r="F18" s="28">
        <f>E18/E42*100</f>
        <v>5.8635703918722788</v>
      </c>
      <c r="G18" s="75">
        <v>161</v>
      </c>
      <c r="H18" s="27">
        <v>1919</v>
      </c>
      <c r="I18" s="27">
        <f>G18+H18</f>
        <v>2080</v>
      </c>
      <c r="J18" s="67">
        <f>I18/I42*100</f>
        <v>8.4694002198786595</v>
      </c>
      <c r="K18" s="58"/>
      <c r="L18" s="59"/>
      <c r="M18" s="59"/>
      <c r="N18" s="59"/>
      <c r="O18" s="59"/>
      <c r="P18" s="59"/>
      <c r="Q18" s="60"/>
      <c r="S18" s="91"/>
      <c r="T18" s="91"/>
      <c r="U18" s="81"/>
      <c r="V18" s="81"/>
      <c r="W18" s="81"/>
      <c r="X18" s="218"/>
      <c r="Y18" s="219"/>
      <c r="Z18" s="81"/>
      <c r="AA18" s="218"/>
      <c r="AB18" s="91"/>
      <c r="AC18" s="91"/>
    </row>
    <row r="19" spans="1:29" ht="15" customHeight="1" x14ac:dyDescent="0.25">
      <c r="A19" s="245"/>
      <c r="B19" s="228" t="s">
        <v>96</v>
      </c>
      <c r="C19" s="79">
        <v>32</v>
      </c>
      <c r="D19" s="5">
        <v>115</v>
      </c>
      <c r="E19" s="5">
        <f>SUM(C19:D19)</f>
        <v>147</v>
      </c>
      <c r="F19" s="6">
        <f>E19/E43*100</f>
        <v>4.2995027785902318</v>
      </c>
      <c r="G19" s="79">
        <v>122</v>
      </c>
      <c r="H19" s="5">
        <v>512</v>
      </c>
      <c r="I19" s="5">
        <f>SUM(G19:H19)</f>
        <v>634</v>
      </c>
      <c r="J19" s="68">
        <f>I19/I43*100</f>
        <v>4.4625888646441894</v>
      </c>
      <c r="K19" s="56"/>
      <c r="Q19" s="57"/>
      <c r="S19" s="91"/>
      <c r="T19" s="91"/>
      <c r="U19" s="81"/>
      <c r="V19" s="92"/>
      <c r="W19" s="92"/>
      <c r="X19" s="218"/>
      <c r="Y19" s="217"/>
      <c r="Z19" s="92"/>
      <c r="AA19" s="81"/>
      <c r="AB19" s="91"/>
      <c r="AC19" s="91"/>
    </row>
    <row r="20" spans="1:29" ht="15" customHeight="1" x14ac:dyDescent="0.25">
      <c r="A20" s="245"/>
      <c r="B20" s="228" t="s">
        <v>9</v>
      </c>
      <c r="C20" s="79">
        <v>16</v>
      </c>
      <c r="D20" s="5">
        <v>92</v>
      </c>
      <c r="E20" s="5">
        <f>C20+D20</f>
        <v>108</v>
      </c>
      <c r="F20" s="6">
        <f>E20/E44*100</f>
        <v>2.7279616064662791</v>
      </c>
      <c r="G20" s="79">
        <v>59</v>
      </c>
      <c r="H20" s="5">
        <v>548</v>
      </c>
      <c r="I20" s="5">
        <f>G20+H20</f>
        <v>607</v>
      </c>
      <c r="J20" s="68">
        <f>I20/I44*100</f>
        <v>2.2673788801314854</v>
      </c>
      <c r="K20" s="56"/>
      <c r="Q20" s="57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</row>
    <row r="21" spans="1:29" ht="15" customHeight="1" x14ac:dyDescent="0.25">
      <c r="A21" s="245"/>
      <c r="B21" s="228" t="s">
        <v>101</v>
      </c>
      <c r="C21" s="13">
        <f>C18/C19*100</f>
        <v>118.75</v>
      </c>
      <c r="D21" s="9">
        <f>D18/D19*100</f>
        <v>142.60869565217391</v>
      </c>
      <c r="E21" s="9">
        <f>E18/E19*100</f>
        <v>137.41496598639455</v>
      </c>
      <c r="F21" s="6"/>
      <c r="G21" s="13">
        <f>G18/G19*100</f>
        <v>131.96721311475409</v>
      </c>
      <c r="H21" s="9">
        <f>H18/H19*100</f>
        <v>374.8046875</v>
      </c>
      <c r="I21" s="9">
        <f>I18/I19*100</f>
        <v>328.07570977917982</v>
      </c>
      <c r="J21" s="68"/>
      <c r="K21" s="56"/>
      <c r="Q21" s="57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</row>
    <row r="22" spans="1:29" ht="15" customHeight="1" x14ac:dyDescent="0.25">
      <c r="A22" s="245"/>
      <c r="B22" s="228" t="s">
        <v>100</v>
      </c>
      <c r="C22" s="13">
        <f>C18/C20*100</f>
        <v>237.5</v>
      </c>
      <c r="D22" s="226">
        <f>D18/D20*100</f>
        <v>178.26086956521738</v>
      </c>
      <c r="E22" s="9">
        <f>E18/E20*100</f>
        <v>187.03703703703704</v>
      </c>
      <c r="F22" s="6"/>
      <c r="G22" s="13">
        <f>G18/G20*100</f>
        <v>272.88135593220335</v>
      </c>
      <c r="H22" s="9">
        <f>H18/H20*100</f>
        <v>350.18248175182481</v>
      </c>
      <c r="I22" s="9">
        <f>I18/I20*100</f>
        <v>342.66886326194401</v>
      </c>
      <c r="J22" s="68"/>
      <c r="K22" s="56"/>
      <c r="Q22" s="57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</row>
    <row r="23" spans="1:29" ht="15" customHeight="1" thickBot="1" x14ac:dyDescent="0.3">
      <c r="A23" s="246"/>
      <c r="B23" s="229" t="s">
        <v>7</v>
      </c>
      <c r="C23" s="14">
        <f>C18/E18*100</f>
        <v>18.811881188118811</v>
      </c>
      <c r="D23" s="15">
        <f>D18/E18*100</f>
        <v>81.188118811881196</v>
      </c>
      <c r="E23" s="15">
        <f>SUM(C23:D23)</f>
        <v>100</v>
      </c>
      <c r="F23" s="16"/>
      <c r="G23" s="14">
        <f>G18/I18*100</f>
        <v>7.7403846153846159</v>
      </c>
      <c r="H23" s="15">
        <f>H18/I18*100</f>
        <v>92.259615384615387</v>
      </c>
      <c r="I23" s="15">
        <f>SUM(G23:H23)</f>
        <v>100</v>
      </c>
      <c r="J23" s="69"/>
      <c r="K23" s="56"/>
      <c r="Q23" s="57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</row>
    <row r="24" spans="1:29" ht="15" customHeight="1" x14ac:dyDescent="0.25">
      <c r="A24" s="247" t="s">
        <v>12</v>
      </c>
      <c r="B24" s="227" t="s">
        <v>99</v>
      </c>
      <c r="C24" s="78">
        <v>0</v>
      </c>
      <c r="D24" s="30">
        <v>0</v>
      </c>
      <c r="E24" s="29">
        <f>SUM(C24:D24)</f>
        <v>0</v>
      </c>
      <c r="F24" s="31">
        <f>E24/E42*100</f>
        <v>0</v>
      </c>
      <c r="G24" s="78">
        <v>0</v>
      </c>
      <c r="H24" s="30">
        <v>0</v>
      </c>
      <c r="I24" s="30">
        <f>SUM(G24:H24)</f>
        <v>0</v>
      </c>
      <c r="J24" s="70">
        <f>I24/I42*100</f>
        <v>0</v>
      </c>
      <c r="K24" s="56"/>
      <c r="M24" s="81" t="str">
        <f>B6</f>
        <v>2023.</v>
      </c>
      <c r="N24" s="81" t="str">
        <f>B7</f>
        <v>2022.</v>
      </c>
      <c r="O24" s="81" t="str">
        <f>B8</f>
        <v>2019.</v>
      </c>
      <c r="Q24" s="57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</row>
    <row r="25" spans="1:29" ht="15" customHeight="1" x14ac:dyDescent="0.25">
      <c r="A25" s="247"/>
      <c r="B25" s="228" t="s">
        <v>96</v>
      </c>
      <c r="C25" s="79">
        <v>0</v>
      </c>
      <c r="D25" s="5">
        <v>0</v>
      </c>
      <c r="E25" s="5">
        <f>SUM(C25:D25)</f>
        <v>0</v>
      </c>
      <c r="F25" s="6">
        <f>E25/E43*100</f>
        <v>0</v>
      </c>
      <c r="G25" s="79">
        <v>0</v>
      </c>
      <c r="H25" s="5">
        <v>0</v>
      </c>
      <c r="I25" s="5">
        <f>SUM(G25:H25)</f>
        <v>0</v>
      </c>
      <c r="J25" s="68">
        <f>I25/I43*100</f>
        <v>0</v>
      </c>
      <c r="K25" s="56"/>
      <c r="L25" s="81" t="s">
        <v>12</v>
      </c>
      <c r="M25" s="81">
        <f>I24</f>
        <v>0</v>
      </c>
      <c r="N25" s="81">
        <f>I25</f>
        <v>0</v>
      </c>
      <c r="O25" s="81">
        <f>I26</f>
        <v>0</v>
      </c>
      <c r="Q25" s="57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</row>
    <row r="26" spans="1:29" ht="15" customHeight="1" x14ac:dyDescent="0.25">
      <c r="A26" s="247"/>
      <c r="B26" s="228" t="s">
        <v>9</v>
      </c>
      <c r="C26" s="79">
        <v>0</v>
      </c>
      <c r="D26" s="5">
        <v>0</v>
      </c>
      <c r="E26" s="5">
        <f>SUM(C26:D26)</f>
        <v>0</v>
      </c>
      <c r="F26" s="6">
        <f>E26/E44*100</f>
        <v>0</v>
      </c>
      <c r="G26" s="79">
        <v>0</v>
      </c>
      <c r="H26" s="5">
        <v>0</v>
      </c>
      <c r="I26" s="4">
        <f>SUM(G26:H26)</f>
        <v>0</v>
      </c>
      <c r="J26" s="68">
        <f>I26/I44*100</f>
        <v>0</v>
      </c>
      <c r="K26" s="56"/>
      <c r="L26" s="81" t="str">
        <f>A18</f>
        <v>OSTALI UGOSTITELJSKI OBJEKTI ZA SMJEŠTAJ</v>
      </c>
      <c r="M26" s="93">
        <f>I18</f>
        <v>2080</v>
      </c>
      <c r="N26" s="93">
        <f>I19</f>
        <v>634</v>
      </c>
      <c r="O26" s="93">
        <f>I20</f>
        <v>607</v>
      </c>
      <c r="Q26" s="57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</row>
    <row r="27" spans="1:29" ht="15" customHeight="1" x14ac:dyDescent="0.25">
      <c r="A27" s="247"/>
      <c r="B27" s="228" t="s">
        <v>101</v>
      </c>
      <c r="C27" s="13" t="e">
        <f>C24/C25*100</f>
        <v>#DIV/0!</v>
      </c>
      <c r="D27" s="9" t="e">
        <f>D24/D25*100</f>
        <v>#DIV/0!</v>
      </c>
      <c r="E27" s="9" t="e">
        <f>E24/E25*100</f>
        <v>#DIV/0!</v>
      </c>
      <c r="F27" s="6"/>
      <c r="G27" s="13" t="e">
        <f>G24/G25*100</f>
        <v>#DIV/0!</v>
      </c>
      <c r="H27" s="9" t="e">
        <f>H24/H25*100</f>
        <v>#DIV/0!</v>
      </c>
      <c r="I27" s="5" t="e">
        <f>I24/I25*100</f>
        <v>#DIV/0!</v>
      </c>
      <c r="J27" s="68"/>
      <c r="K27" s="56"/>
      <c r="L27" s="81" t="s">
        <v>10</v>
      </c>
      <c r="M27" s="93">
        <f>I12</f>
        <v>3692</v>
      </c>
      <c r="N27" s="93">
        <f>I13</f>
        <v>2767</v>
      </c>
      <c r="O27" s="93">
        <f>I14</f>
        <v>3582</v>
      </c>
      <c r="Q27" s="57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</row>
    <row r="28" spans="1:29" ht="15" customHeight="1" x14ac:dyDescent="0.25">
      <c r="A28" s="247"/>
      <c r="B28" s="228" t="s">
        <v>100</v>
      </c>
      <c r="C28" s="13" t="e">
        <f>C24/C26*100</f>
        <v>#DIV/0!</v>
      </c>
      <c r="D28" s="9" t="e">
        <f>D24/D26*100</f>
        <v>#DIV/0!</v>
      </c>
      <c r="E28" s="9" t="e">
        <f>E24/E26*100</f>
        <v>#DIV/0!</v>
      </c>
      <c r="F28" s="6"/>
      <c r="G28" s="13" t="e">
        <f>G24/G26*100</f>
        <v>#DIV/0!</v>
      </c>
      <c r="H28" s="9" t="e">
        <f>H24/H26*100</f>
        <v>#DIV/0!</v>
      </c>
      <c r="I28" s="9" t="e">
        <f>I24/I26*100</f>
        <v>#DIV/0!</v>
      </c>
      <c r="J28" s="68"/>
      <c r="K28" s="56"/>
      <c r="L28" s="81" t="s">
        <v>8</v>
      </c>
      <c r="M28" s="93">
        <f>I6</f>
        <v>9727</v>
      </c>
      <c r="N28" s="93">
        <f>I7</f>
        <v>8827</v>
      </c>
      <c r="O28" s="93">
        <f>I8</f>
        <v>11516</v>
      </c>
      <c r="Q28" s="57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</row>
    <row r="29" spans="1:29" ht="15" customHeight="1" thickBot="1" x14ac:dyDescent="0.3">
      <c r="A29" s="247"/>
      <c r="B29" s="230" t="s">
        <v>7</v>
      </c>
      <c r="C29" s="10" t="e">
        <f>C24/E24*100</f>
        <v>#DIV/0!</v>
      </c>
      <c r="D29" s="11" t="e">
        <f>D24/E24*100</f>
        <v>#DIV/0!</v>
      </c>
      <c r="E29" s="11" t="e">
        <f>SUM(C29:D29)</f>
        <v>#DIV/0!</v>
      </c>
      <c r="F29" s="12"/>
      <c r="G29" s="10" t="e">
        <f>G24/I24*100</f>
        <v>#DIV/0!</v>
      </c>
      <c r="H29" s="11" t="e">
        <f>H24/I24*100</f>
        <v>#DIV/0!</v>
      </c>
      <c r="I29" s="11" t="e">
        <f>SUM(G29:H29)</f>
        <v>#DIV/0!</v>
      </c>
      <c r="J29" s="71"/>
      <c r="K29" s="56"/>
      <c r="Q29" s="57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</row>
    <row r="30" spans="1:29" ht="15" customHeight="1" x14ac:dyDescent="0.25">
      <c r="A30" s="256" t="s">
        <v>13</v>
      </c>
      <c r="B30" s="231" t="s">
        <v>99</v>
      </c>
      <c r="C30" s="75">
        <f t="shared" ref="C30:J32" si="0">C6+C12+C18+C24</f>
        <v>552</v>
      </c>
      <c r="D30" s="27">
        <f t="shared" si="0"/>
        <v>2802</v>
      </c>
      <c r="E30" s="27">
        <f t="shared" si="0"/>
        <v>3354</v>
      </c>
      <c r="F30" s="28">
        <f t="shared" si="0"/>
        <v>97.35849056603773</v>
      </c>
      <c r="G30" s="75">
        <f t="shared" si="0"/>
        <v>1323</v>
      </c>
      <c r="H30" s="27">
        <f t="shared" si="0"/>
        <v>14176</v>
      </c>
      <c r="I30" s="27">
        <f>I6+I12+I18+I24</f>
        <v>15499</v>
      </c>
      <c r="J30" s="67">
        <f t="shared" si="0"/>
        <v>63.109247119182378</v>
      </c>
      <c r="K30" s="56"/>
      <c r="Q30" s="57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</row>
    <row r="31" spans="1:29" ht="15" customHeight="1" x14ac:dyDescent="0.25">
      <c r="A31" s="257"/>
      <c r="B31" s="232" t="s">
        <v>96</v>
      </c>
      <c r="C31" s="77">
        <f t="shared" si="0"/>
        <v>564</v>
      </c>
      <c r="D31" s="42">
        <f t="shared" si="0"/>
        <v>2719</v>
      </c>
      <c r="E31" s="42">
        <f t="shared" si="0"/>
        <v>3283</v>
      </c>
      <c r="F31" s="43">
        <f t="shared" si="0"/>
        <v>96.022228721848506</v>
      </c>
      <c r="G31" s="77">
        <f t="shared" si="0"/>
        <v>1092</v>
      </c>
      <c r="H31" s="42">
        <f t="shared" si="0"/>
        <v>11136</v>
      </c>
      <c r="I31" s="42">
        <f t="shared" si="0"/>
        <v>12228</v>
      </c>
      <c r="J31" s="72">
        <f t="shared" si="0"/>
        <v>86.070247061307811</v>
      </c>
      <c r="K31" s="64"/>
      <c r="L31" s="65"/>
      <c r="M31" s="65"/>
      <c r="N31" s="65"/>
      <c r="O31" s="65"/>
      <c r="P31" s="65"/>
      <c r="Q31" s="66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</row>
    <row r="32" spans="1:29" ht="15" customHeight="1" x14ac:dyDescent="0.25">
      <c r="A32" s="257"/>
      <c r="B32" s="232" t="s">
        <v>9</v>
      </c>
      <c r="C32" s="77">
        <f t="shared" si="0"/>
        <v>568</v>
      </c>
      <c r="D32" s="42">
        <f t="shared" si="0"/>
        <v>3346</v>
      </c>
      <c r="E32" s="42">
        <f t="shared" si="0"/>
        <v>3914</v>
      </c>
      <c r="F32" s="43">
        <f t="shared" si="0"/>
        <v>98.863349330639053</v>
      </c>
      <c r="G32" s="77">
        <f t="shared" si="0"/>
        <v>1698</v>
      </c>
      <c r="H32" s="42">
        <f t="shared" si="0"/>
        <v>14007</v>
      </c>
      <c r="I32" s="42">
        <f t="shared" si="0"/>
        <v>15705</v>
      </c>
      <c r="J32" s="72">
        <f t="shared" si="0"/>
        <v>58.664226214934068</v>
      </c>
      <c r="K32" s="64"/>
      <c r="L32" s="65"/>
      <c r="M32" s="65"/>
      <c r="N32" s="65"/>
      <c r="O32" s="65"/>
      <c r="P32" s="65"/>
      <c r="Q32" s="66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</row>
    <row r="33" spans="1:17" ht="15" customHeight="1" thickBot="1" x14ac:dyDescent="0.3">
      <c r="A33" s="257"/>
      <c r="B33" s="232" t="s">
        <v>101</v>
      </c>
      <c r="C33" s="45">
        <f>C30/C31*100</f>
        <v>97.872340425531917</v>
      </c>
      <c r="D33" s="44">
        <f>D30/D31*100</f>
        <v>103.05259286502391</v>
      </c>
      <c r="E33" s="44">
        <f>E30/E31*100</f>
        <v>102.16265610721899</v>
      </c>
      <c r="F33" s="43"/>
      <c r="G33" s="45">
        <f>G30/G31*100</f>
        <v>121.15384615384615</v>
      </c>
      <c r="H33" s="44">
        <f>H30/H31*100</f>
        <v>127.29885057471265</v>
      </c>
      <c r="I33" s="44">
        <f>I30/I31*100</f>
        <v>126.7500817795224</v>
      </c>
      <c r="J33" s="72"/>
      <c r="K33" s="61"/>
      <c r="L33" s="62"/>
      <c r="M33" s="62"/>
      <c r="N33" s="62"/>
      <c r="O33" s="62"/>
      <c r="P33" s="62"/>
      <c r="Q33" s="63"/>
    </row>
    <row r="34" spans="1:17" ht="15" customHeight="1" x14ac:dyDescent="0.25">
      <c r="A34" s="257"/>
      <c r="B34" s="232" t="s">
        <v>100</v>
      </c>
      <c r="C34" s="45">
        <f>C30/C32*100</f>
        <v>97.183098591549296</v>
      </c>
      <c r="D34" s="44">
        <f>D30/D32*100</f>
        <v>83.741781231320971</v>
      </c>
      <c r="E34" s="44">
        <f>E30/E32*100</f>
        <v>85.692386305569741</v>
      </c>
      <c r="F34" s="43"/>
      <c r="G34" s="45">
        <f>G30/G32*100</f>
        <v>77.915194346289752</v>
      </c>
      <c r="H34" s="44">
        <f>H30/H32*100</f>
        <v>101.20653958734917</v>
      </c>
      <c r="I34" s="44">
        <f>I30/I32*100</f>
        <v>98.688315822986311</v>
      </c>
      <c r="J34" s="43"/>
      <c r="K34" s="248" t="s">
        <v>79</v>
      </c>
      <c r="L34" s="249"/>
      <c r="M34" s="249"/>
      <c r="N34" s="249"/>
      <c r="O34" s="249"/>
      <c r="P34" s="249"/>
      <c r="Q34" s="250"/>
    </row>
    <row r="35" spans="1:17" ht="15" customHeight="1" thickBot="1" x14ac:dyDescent="0.3">
      <c r="A35" s="258"/>
      <c r="B35" s="233" t="s">
        <v>7</v>
      </c>
      <c r="C35" s="50">
        <f>C30/E30*100</f>
        <v>16.457960644007155</v>
      </c>
      <c r="D35" s="48">
        <f>D30/E30*100</f>
        <v>83.542039355992841</v>
      </c>
      <c r="E35" s="48">
        <f>SUM(C35:D35)</f>
        <v>100</v>
      </c>
      <c r="F35" s="49"/>
      <c r="G35" s="50">
        <f>G30/I30*100</f>
        <v>8.5360345828763151</v>
      </c>
      <c r="H35" s="48">
        <f>H30/I30*100</f>
        <v>91.463965417123688</v>
      </c>
      <c r="I35" s="48">
        <f>SUM(G35:H35)</f>
        <v>100</v>
      </c>
      <c r="J35" s="49"/>
      <c r="K35" s="251"/>
      <c r="L35" s="252"/>
      <c r="M35" s="252"/>
      <c r="N35" s="252"/>
      <c r="O35" s="252"/>
      <c r="P35" s="252"/>
      <c r="Q35" s="253"/>
    </row>
    <row r="36" spans="1:17" ht="15" customHeight="1" x14ac:dyDescent="0.25">
      <c r="A36" s="259" t="s">
        <v>14</v>
      </c>
      <c r="B36" s="227" t="s">
        <v>99</v>
      </c>
      <c r="C36" s="75">
        <v>10</v>
      </c>
      <c r="D36" s="27">
        <v>81</v>
      </c>
      <c r="E36" s="27">
        <f>SUM(C36:D36)</f>
        <v>91</v>
      </c>
      <c r="F36" s="28">
        <f>E36/E42*100</f>
        <v>2.6415094339622645</v>
      </c>
      <c r="G36" s="75">
        <v>1369</v>
      </c>
      <c r="H36" s="27">
        <v>7691</v>
      </c>
      <c r="I36" s="27">
        <f>G36+H36</f>
        <v>9060</v>
      </c>
      <c r="J36" s="28">
        <f>I36/I42*100</f>
        <v>36.890752880817622</v>
      </c>
      <c r="K36" s="56"/>
      <c r="Q36" s="57"/>
    </row>
    <row r="37" spans="1:17" ht="15" customHeight="1" x14ac:dyDescent="0.25">
      <c r="A37" s="260"/>
      <c r="B37" s="228" t="s">
        <v>96</v>
      </c>
      <c r="C37" s="76">
        <v>6</v>
      </c>
      <c r="D37" s="22">
        <v>130</v>
      </c>
      <c r="E37" s="158">
        <f>SUM(C37:D37)</f>
        <v>136</v>
      </c>
      <c r="F37" s="23">
        <f>E37/E43*100</f>
        <v>3.977771278151506</v>
      </c>
      <c r="G37" s="76">
        <v>546</v>
      </c>
      <c r="H37" s="22">
        <v>1433</v>
      </c>
      <c r="I37" s="22">
        <f>G37+H37</f>
        <v>1979</v>
      </c>
      <c r="J37" s="23">
        <f>I37/I43*100</f>
        <v>13.929752938692195</v>
      </c>
      <c r="K37" s="56"/>
      <c r="L37" s="81" t="s">
        <v>8</v>
      </c>
      <c r="M37" s="82">
        <f>J6</f>
        <v>39.606661509019098</v>
      </c>
      <c r="Q37" s="57"/>
    </row>
    <row r="38" spans="1:17" ht="15" customHeight="1" x14ac:dyDescent="0.25">
      <c r="A38" s="260"/>
      <c r="B38" s="228" t="s">
        <v>9</v>
      </c>
      <c r="C38" s="76">
        <v>1</v>
      </c>
      <c r="D38" s="22">
        <v>44</v>
      </c>
      <c r="E38" s="22">
        <f>SUM(C38:D38)</f>
        <v>45</v>
      </c>
      <c r="F38" s="23">
        <f>E38/E44*100</f>
        <v>1.1366506693609497</v>
      </c>
      <c r="G38" s="76">
        <v>5587</v>
      </c>
      <c r="H38" s="22">
        <v>5479</v>
      </c>
      <c r="I38" s="22">
        <f>G38+H38</f>
        <v>11066</v>
      </c>
      <c r="J38" s="23">
        <f>I38/I44*100</f>
        <v>41.335773785065925</v>
      </c>
      <c r="K38" s="56"/>
      <c r="L38" s="81" t="s">
        <v>10</v>
      </c>
      <c r="M38" s="82">
        <f>J12</f>
        <v>15.03318539028462</v>
      </c>
      <c r="Q38" s="57"/>
    </row>
    <row r="39" spans="1:17" ht="15" customHeight="1" x14ac:dyDescent="0.25">
      <c r="A39" s="260"/>
      <c r="B39" s="228" t="s">
        <v>101</v>
      </c>
      <c r="C39" s="25">
        <f>C36/C37*100</f>
        <v>166.66666666666669</v>
      </c>
      <c r="D39" s="24">
        <f>D36/D37*100</f>
        <v>62.307692307692307</v>
      </c>
      <c r="E39" s="24">
        <f>E36/E37*100</f>
        <v>66.911764705882348</v>
      </c>
      <c r="F39" s="23"/>
      <c r="G39" s="25">
        <f>G36/G37*100</f>
        <v>250.73260073260073</v>
      </c>
      <c r="H39" s="24">
        <f>H36/H37*100</f>
        <v>536.70621074668531</v>
      </c>
      <c r="I39" s="24">
        <f>I36/I37*100</f>
        <v>457.80697321879734</v>
      </c>
      <c r="J39" s="23"/>
      <c r="K39" s="56"/>
      <c r="L39" s="81" t="s">
        <v>11</v>
      </c>
      <c r="M39" s="82">
        <f>J18</f>
        <v>8.4694002198786595</v>
      </c>
      <c r="Q39" s="57"/>
    </row>
    <row r="40" spans="1:17" ht="15" customHeight="1" x14ac:dyDescent="0.25">
      <c r="A40" s="260"/>
      <c r="B40" s="228" t="s">
        <v>100</v>
      </c>
      <c r="C40" s="25">
        <f>C36/C38*100</f>
        <v>1000</v>
      </c>
      <c r="D40" s="220">
        <f>D36/D38*100</f>
        <v>184.09090909090909</v>
      </c>
      <c r="E40" s="24">
        <f>E36/E38*100</f>
        <v>202.22222222222223</v>
      </c>
      <c r="F40" s="23"/>
      <c r="G40" s="25">
        <f>G36/G38*100</f>
        <v>24.503311258278146</v>
      </c>
      <c r="H40" s="24">
        <f>H36/H38*100</f>
        <v>140.37233071728417</v>
      </c>
      <c r="I40" s="24">
        <f>I36/I38*100</f>
        <v>81.872401951924815</v>
      </c>
      <c r="J40" s="23"/>
      <c r="K40" s="56"/>
      <c r="L40" s="81" t="s">
        <v>12</v>
      </c>
      <c r="M40" s="82">
        <f>J24</f>
        <v>0</v>
      </c>
      <c r="Q40" s="57"/>
    </row>
    <row r="41" spans="1:17" ht="15" customHeight="1" thickBot="1" x14ac:dyDescent="0.3">
      <c r="A41" s="261"/>
      <c r="B41" s="234" t="s">
        <v>7</v>
      </c>
      <c r="C41" s="47">
        <f>C36/E36*100</f>
        <v>10.989010989010989</v>
      </c>
      <c r="D41" s="46">
        <f>D36/E36*100</f>
        <v>89.010989010989007</v>
      </c>
      <c r="E41" s="46">
        <f>SUM(C41:D41)</f>
        <v>100</v>
      </c>
      <c r="F41" s="26"/>
      <c r="G41" s="47">
        <f>G36/I36*100</f>
        <v>15.110375275938189</v>
      </c>
      <c r="H41" s="46">
        <f>H36/I36*100</f>
        <v>84.889624724061804</v>
      </c>
      <c r="I41" s="46">
        <f>SUM(G41:H41)</f>
        <v>100</v>
      </c>
      <c r="J41" s="26"/>
      <c r="K41" s="56"/>
      <c r="L41" s="81" t="s">
        <v>80</v>
      </c>
      <c r="M41" s="82">
        <f>J36</f>
        <v>36.890752880817622</v>
      </c>
      <c r="Q41" s="57"/>
    </row>
    <row r="42" spans="1:17" ht="15" customHeight="1" x14ac:dyDescent="0.25">
      <c r="A42" s="238" t="s">
        <v>77</v>
      </c>
      <c r="B42" s="235" t="s">
        <v>99</v>
      </c>
      <c r="C42" s="73">
        <f t="shared" ref="C42:D44" si="1">C30+C36</f>
        <v>562</v>
      </c>
      <c r="D42" s="51">
        <f t="shared" si="1"/>
        <v>2883</v>
      </c>
      <c r="E42" s="51">
        <f>SUM(C42:D42)</f>
        <v>3445</v>
      </c>
      <c r="F42" s="52">
        <f>F6+F12+F18+F24+F36</f>
        <v>100</v>
      </c>
      <c r="G42" s="73">
        <f>G30+G36</f>
        <v>2692</v>
      </c>
      <c r="H42" s="51">
        <f t="shared" ref="G42:H44" si="2">H30+H36</f>
        <v>21867</v>
      </c>
      <c r="I42" s="51">
        <f>SUM(G42:H42)</f>
        <v>24559</v>
      </c>
      <c r="J42" s="52">
        <f>J6+J12+J18+J24+J36</f>
        <v>100</v>
      </c>
      <c r="K42" s="56"/>
      <c r="Q42" s="57"/>
    </row>
    <row r="43" spans="1:17" ht="15" customHeight="1" x14ac:dyDescent="0.25">
      <c r="A43" s="238"/>
      <c r="B43" s="236" t="s">
        <v>96</v>
      </c>
      <c r="C43" s="74">
        <f t="shared" si="1"/>
        <v>570</v>
      </c>
      <c r="D43" s="32">
        <f t="shared" si="1"/>
        <v>2849</v>
      </c>
      <c r="E43" s="32">
        <f>SUM(C43:D43)</f>
        <v>3419</v>
      </c>
      <c r="F43" s="33">
        <f>F31+F37</f>
        <v>100.00000000000001</v>
      </c>
      <c r="G43" s="74">
        <f t="shared" si="2"/>
        <v>1638</v>
      </c>
      <c r="H43" s="32">
        <f t="shared" si="2"/>
        <v>12569</v>
      </c>
      <c r="I43" s="32">
        <f>SUM(G43:H43)</f>
        <v>14207</v>
      </c>
      <c r="J43" s="33">
        <f>J7+J13+J19+J25+J37</f>
        <v>100</v>
      </c>
      <c r="K43" s="56"/>
      <c r="Q43" s="57"/>
    </row>
    <row r="44" spans="1:17" ht="15" customHeight="1" x14ac:dyDescent="0.25">
      <c r="A44" s="238"/>
      <c r="B44" s="236" t="s">
        <v>9</v>
      </c>
      <c r="C44" s="74">
        <f t="shared" si="1"/>
        <v>569</v>
      </c>
      <c r="D44" s="32">
        <f t="shared" si="1"/>
        <v>3390</v>
      </c>
      <c r="E44" s="32">
        <f>SUM(C44:D44)</f>
        <v>3959</v>
      </c>
      <c r="F44" s="33">
        <f>F32+F38</f>
        <v>100</v>
      </c>
      <c r="G44" s="74">
        <f t="shared" si="2"/>
        <v>7285</v>
      </c>
      <c r="H44" s="32">
        <f t="shared" si="2"/>
        <v>19486</v>
      </c>
      <c r="I44" s="192">
        <f>SUM(G44:H44)</f>
        <v>26771</v>
      </c>
      <c r="J44" s="33">
        <f>J32+J38</f>
        <v>100</v>
      </c>
      <c r="K44" s="56"/>
      <c r="Q44" s="57"/>
    </row>
    <row r="45" spans="1:17" ht="15" customHeight="1" x14ac:dyDescent="0.25">
      <c r="A45" s="238"/>
      <c r="B45" s="236" t="s">
        <v>101</v>
      </c>
      <c r="C45" s="35">
        <f>C42/C43*100</f>
        <v>98.596491228070164</v>
      </c>
      <c r="D45" s="34">
        <f>D42/D43*100</f>
        <v>101.19340119340119</v>
      </c>
      <c r="E45" s="34">
        <f>E42/E43*100</f>
        <v>100.76045627376426</v>
      </c>
      <c r="F45" s="33"/>
      <c r="G45" s="35">
        <f>G42/G43*100</f>
        <v>164.34676434676433</v>
      </c>
      <c r="H45" s="34">
        <f>H42/H43*100</f>
        <v>173.97565438777946</v>
      </c>
      <c r="I45" s="34">
        <f>I42/I43*100</f>
        <v>172.86548884352783</v>
      </c>
      <c r="J45" s="33"/>
      <c r="K45" s="56"/>
      <c r="Q45" s="57"/>
    </row>
    <row r="46" spans="1:17" ht="15" customHeight="1" x14ac:dyDescent="0.25">
      <c r="A46" s="238"/>
      <c r="B46" s="236" t="s">
        <v>100</v>
      </c>
      <c r="C46" s="35">
        <f>C42/C44*100</f>
        <v>98.769771528998234</v>
      </c>
      <c r="D46" s="34">
        <f>D42/D44*100</f>
        <v>85.044247787610615</v>
      </c>
      <c r="E46" s="34">
        <f>E42/E44*100</f>
        <v>87.0169234655216</v>
      </c>
      <c r="F46" s="33"/>
      <c r="G46" s="35">
        <f>G42/G44*100</f>
        <v>36.95264241592313</v>
      </c>
      <c r="H46" s="34">
        <f>H42/H44*100</f>
        <v>112.21902904649492</v>
      </c>
      <c r="I46" s="34">
        <f>I42/I44*100</f>
        <v>91.737327705352811</v>
      </c>
      <c r="J46" s="33"/>
      <c r="K46" s="56"/>
      <c r="Q46" s="57"/>
    </row>
    <row r="47" spans="1:17" ht="15" customHeight="1" thickBot="1" x14ac:dyDescent="0.3">
      <c r="A47" s="239"/>
      <c r="B47" s="237" t="s">
        <v>7</v>
      </c>
      <c r="C47" s="38">
        <f>C42/E42*100</f>
        <v>16.313497822931787</v>
      </c>
      <c r="D47" s="36">
        <f>D42/E42*100</f>
        <v>83.686502177068206</v>
      </c>
      <c r="E47" s="36">
        <f>SUM(C47:D47)</f>
        <v>100</v>
      </c>
      <c r="F47" s="37"/>
      <c r="G47" s="38">
        <f>G42/I42*100</f>
        <v>10.961358361496803</v>
      </c>
      <c r="H47" s="36">
        <f>H42/I42*100</f>
        <v>89.038641638503194</v>
      </c>
      <c r="I47" s="36">
        <f>SUM(G47:H47)</f>
        <v>100</v>
      </c>
      <c r="J47" s="37"/>
      <c r="K47" s="58"/>
      <c r="L47" s="59"/>
      <c r="M47" s="59"/>
      <c r="N47" s="59"/>
      <c r="O47" s="59"/>
      <c r="P47" s="59"/>
      <c r="Q47" s="60"/>
    </row>
    <row r="48" spans="1:17" ht="15" customHeight="1" x14ac:dyDescent="0.25">
      <c r="A48" s="83"/>
      <c r="B48" s="84"/>
      <c r="C48" s="84"/>
      <c r="D48" s="84"/>
      <c r="E48" s="84"/>
      <c r="F48" s="84"/>
      <c r="G48" s="84"/>
      <c r="H48" s="84"/>
    </row>
    <row r="49" spans="1:17" ht="15" customHeight="1" x14ac:dyDescent="0.25">
      <c r="A49" s="85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</row>
    <row r="50" spans="1:17" ht="15" customHeight="1" x14ac:dyDescent="0.25">
      <c r="A50" s="85"/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</row>
    <row r="51" spans="1:17" ht="15" customHeight="1" x14ac:dyDescent="0.25">
      <c r="A51" s="85"/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</row>
    <row r="52" spans="1:17" ht="15" customHeight="1" x14ac:dyDescent="0.25">
      <c r="A52" s="85"/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</row>
    <row r="53" spans="1:17" ht="15" customHeight="1" x14ac:dyDescent="0.25">
      <c r="A53" s="85"/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</row>
    <row r="54" spans="1:17" ht="15" customHeight="1" x14ac:dyDescent="0.25">
      <c r="A54" s="85"/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</row>
    <row r="55" spans="1:17" ht="15" customHeight="1" x14ac:dyDescent="0.25">
      <c r="A55" s="85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</row>
    <row r="56" spans="1:17" ht="15" customHeight="1" x14ac:dyDescent="0.25">
      <c r="A56" s="85"/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</row>
    <row r="57" spans="1:17" ht="15" customHeight="1" x14ac:dyDescent="0.25">
      <c r="A57" s="85"/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</row>
    <row r="58" spans="1:17" ht="15" customHeight="1" x14ac:dyDescent="0.25">
      <c r="A58" s="85"/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</row>
    <row r="59" spans="1:17" ht="15" customHeight="1" x14ac:dyDescent="0.25">
      <c r="A59" s="85"/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</row>
    <row r="60" spans="1:17" ht="15" customHeight="1" x14ac:dyDescent="0.25">
      <c r="A60" s="85"/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</row>
    <row r="61" spans="1:17" ht="15" customHeight="1" x14ac:dyDescent="0.25">
      <c r="A61" s="85"/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</row>
    <row r="62" spans="1:17" ht="15" customHeight="1" x14ac:dyDescent="0.25">
      <c r="A62" s="85"/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</row>
    <row r="63" spans="1:17" ht="15" customHeight="1" x14ac:dyDescent="0.25">
      <c r="A63" s="85"/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</row>
    <row r="64" spans="1:17" ht="15" customHeight="1" x14ac:dyDescent="0.25">
      <c r="A64" s="85"/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</row>
    <row r="65" spans="1:17" ht="15" customHeight="1" x14ac:dyDescent="0.25">
      <c r="A65" s="85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</row>
    <row r="66" spans="1:17" ht="15" customHeight="1" x14ac:dyDescent="0.25">
      <c r="A66" s="85"/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</row>
    <row r="67" spans="1:17" ht="15" customHeight="1" x14ac:dyDescent="0.25">
      <c r="A67" s="85"/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</row>
    <row r="68" spans="1:17" ht="15" customHeight="1" x14ac:dyDescent="0.25">
      <c r="A68" s="85"/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</row>
    <row r="69" spans="1:17" ht="15" customHeight="1" x14ac:dyDescent="0.25">
      <c r="A69" s="85"/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</row>
    <row r="70" spans="1:17" ht="15" customHeight="1" x14ac:dyDescent="0.25">
      <c r="A70" s="85"/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</row>
    <row r="71" spans="1:17" ht="15" customHeight="1" x14ac:dyDescent="0.25">
      <c r="A71" s="85"/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</row>
    <row r="72" spans="1:17" ht="15" customHeight="1" x14ac:dyDescent="0.25">
      <c r="A72" s="85"/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</row>
  </sheetData>
  <mergeCells count="13">
    <mergeCell ref="K34:Q35"/>
    <mergeCell ref="A1:Q3"/>
    <mergeCell ref="A30:A35"/>
    <mergeCell ref="A36:A41"/>
    <mergeCell ref="K4:Q4"/>
    <mergeCell ref="A4:B5"/>
    <mergeCell ref="C4:F4"/>
    <mergeCell ref="G4:J4"/>
    <mergeCell ref="A42:A47"/>
    <mergeCell ref="A6:A11"/>
    <mergeCell ref="A12:A17"/>
    <mergeCell ref="A18:A23"/>
    <mergeCell ref="A24:A29"/>
  </mergeCells>
  <phoneticPr fontId="42" type="noConversion"/>
  <printOptions horizontalCentered="1"/>
  <pageMargins left="0.15748031496062992" right="0.15748031496062992" top="0.10572916666666667" bottom="0.15748031496062992" header="0" footer="0"/>
  <pageSetup paperSize="9" scale="90" fitToHeight="0" orientation="landscape" horizontalDpi="1200" verticalDpi="1200" r:id="rId1"/>
  <headerFooter differentFirst="1"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82485-A869-498A-BBCC-BFBE6363217E}">
  <dimension ref="A1:AR108"/>
  <sheetViews>
    <sheetView topLeftCell="A69" zoomScaleNormal="100" zoomScaleSheetLayoutView="80" zoomScalePageLayoutView="60" workbookViewId="0">
      <selection activeCell="U21" sqref="U21"/>
    </sheetView>
  </sheetViews>
  <sheetFormatPr defaultRowHeight="15" x14ac:dyDescent="0.25"/>
  <cols>
    <col min="1" max="1" width="25.42578125" customWidth="1"/>
    <col min="18" max="18" width="13.42578125" customWidth="1"/>
    <col min="19" max="20" width="11" bestFit="1" customWidth="1"/>
    <col min="21" max="21" width="10.7109375" customWidth="1"/>
    <col min="24" max="24" width="12.140625" customWidth="1"/>
  </cols>
  <sheetData>
    <row r="1" spans="1:44" ht="9.9499999999999993" customHeight="1" x14ac:dyDescent="0.25">
      <c r="A1" s="272" t="s">
        <v>105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</row>
    <row r="2" spans="1:44" ht="9.9499999999999993" customHeight="1" x14ac:dyDescent="0.25">
      <c r="A2" s="272"/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</row>
    <row r="3" spans="1:44" ht="9.9499999999999993" customHeight="1" thickBot="1" x14ac:dyDescent="0.3">
      <c r="A3" s="273"/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</row>
    <row r="4" spans="1:44" x14ac:dyDescent="0.25">
      <c r="A4" s="281" t="s">
        <v>97</v>
      </c>
      <c r="B4" s="274" t="s">
        <v>99</v>
      </c>
      <c r="C4" s="274"/>
      <c r="D4" s="274"/>
      <c r="E4" s="275" t="s">
        <v>96</v>
      </c>
      <c r="F4" s="274"/>
      <c r="G4" s="276"/>
      <c r="H4" s="274" t="s">
        <v>9</v>
      </c>
      <c r="I4" s="274"/>
      <c r="J4" s="274"/>
      <c r="K4" s="277" t="s">
        <v>101</v>
      </c>
      <c r="L4" s="278"/>
      <c r="M4" s="274" t="s">
        <v>100</v>
      </c>
      <c r="N4" s="274"/>
      <c r="O4" s="279" t="s">
        <v>98</v>
      </c>
      <c r="P4" s="280"/>
      <c r="Q4" s="100"/>
      <c r="R4" s="100"/>
      <c r="S4" s="100"/>
      <c r="T4" s="100"/>
      <c r="U4" s="100"/>
      <c r="V4" s="100"/>
      <c r="W4" s="107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</row>
    <row r="5" spans="1:44" ht="30.75" thickBot="1" x14ac:dyDescent="0.3">
      <c r="A5" s="282"/>
      <c r="B5" s="17" t="s">
        <v>15</v>
      </c>
      <c r="C5" s="18" t="s">
        <v>16</v>
      </c>
      <c r="D5" s="126" t="s">
        <v>17</v>
      </c>
      <c r="E5" s="19" t="s">
        <v>15</v>
      </c>
      <c r="F5" s="18" t="s">
        <v>16</v>
      </c>
      <c r="G5" s="20" t="s">
        <v>17</v>
      </c>
      <c r="H5" s="17" t="s">
        <v>15</v>
      </c>
      <c r="I5" s="18" t="s">
        <v>16</v>
      </c>
      <c r="J5" s="126" t="s">
        <v>17</v>
      </c>
      <c r="K5" s="19" t="s">
        <v>15</v>
      </c>
      <c r="L5" s="21" t="s">
        <v>16</v>
      </c>
      <c r="M5" s="17" t="s">
        <v>15</v>
      </c>
      <c r="N5" s="120" t="s">
        <v>16</v>
      </c>
      <c r="O5" s="19" t="s">
        <v>15</v>
      </c>
      <c r="P5" s="21" t="s">
        <v>16</v>
      </c>
      <c r="Q5" t="str">
        <f t="shared" ref="Q5:Q14" si="0">A6</f>
        <v>Njemačka</v>
      </c>
      <c r="R5" s="101">
        <f>D6</f>
        <v>48.577327569520612</v>
      </c>
      <c r="W5" s="102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</row>
    <row r="6" spans="1:44" x14ac:dyDescent="0.25">
      <c r="A6" s="180" t="s">
        <v>22</v>
      </c>
      <c r="B6" s="122">
        <v>1182</v>
      </c>
      <c r="C6" s="123">
        <v>7529</v>
      </c>
      <c r="D6" s="127">
        <f t="shared" ref="D6:D37" si="1">IF($C$83&lt;&gt;0,C6/$C$83*100,0)</f>
        <v>48.577327569520612</v>
      </c>
      <c r="E6" s="124">
        <v>1073</v>
      </c>
      <c r="F6" s="123">
        <v>5953</v>
      </c>
      <c r="G6" s="125">
        <f t="shared" ref="G6:G37" si="2">IF($F$83&lt;&gt;0,F6/$F$83*100,0)</f>
        <v>48.683349689237815</v>
      </c>
      <c r="H6" s="122">
        <v>1568</v>
      </c>
      <c r="I6" s="123">
        <v>8280</v>
      </c>
      <c r="J6" s="127">
        <f t="shared" ref="J6:J37" si="3">IF($I$83&lt;&gt;0,I6/$I$83*100,0)</f>
        <v>52.722063037249278</v>
      </c>
      <c r="K6" s="132">
        <f t="shared" ref="K6:K37" si="4">IF(OR(B6&lt;&gt;0)*(E6&lt;&gt;0),B6/E6*100," ")</f>
        <v>110.15843429636534</v>
      </c>
      <c r="L6" s="133">
        <f t="shared" ref="L6:L37" si="5">IF(OR(C6&lt;&gt;0)*(F6&lt;&gt;0),C6/F6*100," ")</f>
        <v>126.47404669914329</v>
      </c>
      <c r="M6" s="189">
        <f t="shared" ref="M6:M37" si="6">IF(OR(B6&lt;&gt;0)*(H6&lt;&gt;0),B6/H6*100," ")</f>
        <v>75.382653061224488</v>
      </c>
      <c r="N6" s="190">
        <f t="shared" ref="N6:N37" si="7">IF(OR(C6&lt;&gt;0)*(I6&lt;&gt;0),C6/I6*100," ")</f>
        <v>90.929951690821255</v>
      </c>
      <c r="O6" s="131">
        <f>IF(OR(E6&lt;&gt;0)*(H6&lt;&gt;0),E6/H6*100," ")</f>
        <v>68.431122448979593</v>
      </c>
      <c r="P6" s="133">
        <f>IF(OR(F6&lt;&gt;0)*(I6&lt;&gt;0),F6/I6*100," ")</f>
        <v>71.89613526570048</v>
      </c>
      <c r="Q6" t="str">
        <f t="shared" si="0"/>
        <v>Austrija</v>
      </c>
      <c r="R6" s="101">
        <f t="shared" ref="R6:R14" si="8">D7</f>
        <v>14.104135750693594</v>
      </c>
      <c r="W6" s="102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</row>
    <row r="7" spans="1:44" x14ac:dyDescent="0.25">
      <c r="A7" s="178" t="s">
        <v>28</v>
      </c>
      <c r="B7" s="108">
        <v>563</v>
      </c>
      <c r="C7" s="109">
        <v>2186</v>
      </c>
      <c r="D7" s="128">
        <f t="shared" si="1"/>
        <v>14.104135750693594</v>
      </c>
      <c r="E7" s="112">
        <v>619</v>
      </c>
      <c r="F7" s="109">
        <v>2129</v>
      </c>
      <c r="G7" s="39">
        <f t="shared" si="2"/>
        <v>17.410860320575729</v>
      </c>
      <c r="H7" s="108">
        <v>576</v>
      </c>
      <c r="I7" s="109">
        <v>1919</v>
      </c>
      <c r="J7" s="127">
        <f t="shared" si="3"/>
        <v>12.219038522763451</v>
      </c>
      <c r="K7" s="132">
        <f t="shared" si="4"/>
        <v>90.95315024232633</v>
      </c>
      <c r="L7" s="133">
        <f t="shared" si="5"/>
        <v>102.67731329262564</v>
      </c>
      <c r="M7" s="40">
        <f t="shared" si="6"/>
        <v>97.743055555555557</v>
      </c>
      <c r="N7" s="41">
        <f t="shared" si="7"/>
        <v>113.91349661281917</v>
      </c>
      <c r="O7" s="131">
        <f t="shared" ref="O7:O38" si="9">IF(OR(E7&lt;&gt;0)*(H7&lt;&gt;0),E7/H7*100," ")</f>
        <v>107.46527777777777</v>
      </c>
      <c r="P7" s="133">
        <f t="shared" ref="P7:P70" si="10">IF(OR(F7&lt;&gt;0)*(I7&lt;&gt;0),F7/I7*100," ")</f>
        <v>110.9431995831162</v>
      </c>
      <c r="Q7" t="str">
        <f t="shared" si="0"/>
        <v>Hrvatska</v>
      </c>
      <c r="R7" s="101">
        <f t="shared" si="8"/>
        <v>8.5360345828763151</v>
      </c>
      <c r="W7" s="102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</row>
    <row r="8" spans="1:44" x14ac:dyDescent="0.25">
      <c r="A8" s="178" t="s">
        <v>81</v>
      </c>
      <c r="B8" s="108">
        <v>552</v>
      </c>
      <c r="C8" s="109">
        <v>1323</v>
      </c>
      <c r="D8" s="128">
        <f t="shared" si="1"/>
        <v>8.5360345828763151</v>
      </c>
      <c r="E8" s="112">
        <v>564</v>
      </c>
      <c r="F8" s="109">
        <v>1092</v>
      </c>
      <c r="G8" s="39">
        <f t="shared" si="2"/>
        <v>8.9303238469087347</v>
      </c>
      <c r="H8" s="108">
        <v>568</v>
      </c>
      <c r="I8" s="109">
        <v>1698</v>
      </c>
      <c r="J8" s="127">
        <f t="shared" si="3"/>
        <v>10.811843361986629</v>
      </c>
      <c r="K8" s="132">
        <f t="shared" si="4"/>
        <v>97.872340425531917</v>
      </c>
      <c r="L8" s="133">
        <f t="shared" si="5"/>
        <v>121.15384615384615</v>
      </c>
      <c r="M8" s="40">
        <f t="shared" si="6"/>
        <v>97.183098591549296</v>
      </c>
      <c r="N8" s="41">
        <f t="shared" si="7"/>
        <v>77.915194346289752</v>
      </c>
      <c r="O8" s="131">
        <f t="shared" si="9"/>
        <v>99.295774647887328</v>
      </c>
      <c r="P8" s="133">
        <f t="shared" si="10"/>
        <v>64.310954063604242</v>
      </c>
      <c r="Q8" t="str">
        <f t="shared" si="0"/>
        <v>Slovenija</v>
      </c>
      <c r="R8" s="101">
        <f t="shared" si="8"/>
        <v>8.1811729789018646</v>
      </c>
      <c r="W8" s="102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</row>
    <row r="9" spans="1:44" x14ac:dyDescent="0.25">
      <c r="A9" s="178" t="s">
        <v>20</v>
      </c>
      <c r="B9" s="108">
        <v>506</v>
      </c>
      <c r="C9" s="109">
        <v>1268</v>
      </c>
      <c r="D9" s="128">
        <f t="shared" si="1"/>
        <v>8.1811729789018646</v>
      </c>
      <c r="E9" s="112">
        <v>526</v>
      </c>
      <c r="F9" s="109">
        <v>1121</v>
      </c>
      <c r="G9" s="39">
        <f t="shared" si="2"/>
        <v>9.1674844618907425</v>
      </c>
      <c r="H9" s="108">
        <v>583</v>
      </c>
      <c r="I9" s="109">
        <v>1329</v>
      </c>
      <c r="J9" s="127">
        <f t="shared" si="3"/>
        <v>8.4622731614135631</v>
      </c>
      <c r="K9" s="132">
        <f t="shared" si="4"/>
        <v>96.197718631178702</v>
      </c>
      <c r="L9" s="133">
        <f t="shared" si="5"/>
        <v>113.11329170383586</v>
      </c>
      <c r="M9" s="40">
        <f t="shared" si="6"/>
        <v>86.79245283018868</v>
      </c>
      <c r="N9" s="41">
        <f t="shared" si="7"/>
        <v>95.410082768999246</v>
      </c>
      <c r="O9" s="131">
        <f t="shared" si="9"/>
        <v>90.222984562607195</v>
      </c>
      <c r="P9" s="133">
        <f t="shared" si="10"/>
        <v>84.349134687735145</v>
      </c>
      <c r="Q9" t="str">
        <f t="shared" si="0"/>
        <v>Švicarska</v>
      </c>
      <c r="R9" s="101">
        <f t="shared" si="8"/>
        <v>3.3356990773598301</v>
      </c>
      <c r="W9" s="102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</row>
    <row r="10" spans="1:44" x14ac:dyDescent="0.25">
      <c r="A10" s="178" t="s">
        <v>19</v>
      </c>
      <c r="B10" s="108">
        <v>118</v>
      </c>
      <c r="C10" s="109">
        <v>517</v>
      </c>
      <c r="D10" s="128">
        <f t="shared" si="1"/>
        <v>3.3356990773598301</v>
      </c>
      <c r="E10" s="112">
        <v>65</v>
      </c>
      <c r="F10" s="109">
        <v>273</v>
      </c>
      <c r="G10" s="39">
        <f t="shared" si="2"/>
        <v>2.2325809617271837</v>
      </c>
      <c r="H10" s="108">
        <v>175</v>
      </c>
      <c r="I10" s="109">
        <v>618</v>
      </c>
      <c r="J10" s="127">
        <f t="shared" si="3"/>
        <v>3.9350525310410696</v>
      </c>
      <c r="K10" s="132">
        <f t="shared" si="4"/>
        <v>181.53846153846155</v>
      </c>
      <c r="L10" s="133">
        <f t="shared" si="5"/>
        <v>189.37728937728937</v>
      </c>
      <c r="M10" s="40">
        <f t="shared" si="6"/>
        <v>67.428571428571431</v>
      </c>
      <c r="N10" s="41">
        <f t="shared" si="7"/>
        <v>83.656957928802584</v>
      </c>
      <c r="O10" s="131">
        <f t="shared" si="9"/>
        <v>37.142857142857146</v>
      </c>
      <c r="P10" s="133">
        <f t="shared" si="10"/>
        <v>44.174757281553397</v>
      </c>
      <c r="Q10" t="str">
        <f t="shared" si="0"/>
        <v>Srbija</v>
      </c>
      <c r="R10" s="101">
        <f t="shared" si="8"/>
        <v>2.9034131234273177</v>
      </c>
      <c r="W10" s="102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</row>
    <row r="11" spans="1:44" x14ac:dyDescent="0.25">
      <c r="A11" s="179" t="s">
        <v>52</v>
      </c>
      <c r="B11" s="116">
        <v>10</v>
      </c>
      <c r="C11" s="117">
        <v>450</v>
      </c>
      <c r="D11" s="129">
        <f t="shared" si="1"/>
        <v>2.9034131234273177</v>
      </c>
      <c r="E11" s="118">
        <v>24</v>
      </c>
      <c r="F11" s="117">
        <v>81</v>
      </c>
      <c r="G11" s="119">
        <f t="shared" si="2"/>
        <v>0.66241413150147199</v>
      </c>
      <c r="H11" s="116">
        <v>16</v>
      </c>
      <c r="I11" s="110">
        <v>134</v>
      </c>
      <c r="J11" s="152">
        <f t="shared" si="3"/>
        <v>0.85323145495065267</v>
      </c>
      <c r="K11" s="195">
        <f t="shared" si="4"/>
        <v>41.666666666666671</v>
      </c>
      <c r="L11" s="196">
        <f t="shared" si="5"/>
        <v>555.55555555555554</v>
      </c>
      <c r="M11" s="197">
        <f t="shared" si="6"/>
        <v>62.5</v>
      </c>
      <c r="N11" s="214">
        <f t="shared" si="7"/>
        <v>335.82089552238807</v>
      </c>
      <c r="O11" s="215">
        <f t="shared" si="9"/>
        <v>150</v>
      </c>
      <c r="P11" s="196">
        <f t="shared" si="10"/>
        <v>60.447761194029844</v>
      </c>
      <c r="Q11" t="str">
        <f t="shared" si="0"/>
        <v>Ukrajina</v>
      </c>
      <c r="R11" s="101">
        <f t="shared" si="8"/>
        <v>1.3097619201238788</v>
      </c>
      <c r="W11" s="102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</row>
    <row r="12" spans="1:44" x14ac:dyDescent="0.25">
      <c r="A12" s="179" t="s">
        <v>88</v>
      </c>
      <c r="B12" s="116">
        <v>18</v>
      </c>
      <c r="C12" s="117">
        <v>203</v>
      </c>
      <c r="D12" s="129">
        <f t="shared" si="1"/>
        <v>1.3097619201238788</v>
      </c>
      <c r="E12" s="118">
        <v>17</v>
      </c>
      <c r="F12" s="117">
        <v>68</v>
      </c>
      <c r="G12" s="119">
        <f t="shared" si="2"/>
        <v>0.55610075237160617</v>
      </c>
      <c r="H12" s="116">
        <v>9</v>
      </c>
      <c r="I12" s="110">
        <v>146</v>
      </c>
      <c r="J12" s="152">
        <f t="shared" si="3"/>
        <v>0.92964024196115891</v>
      </c>
      <c r="K12" s="195">
        <f t="shared" si="4"/>
        <v>105.88235294117648</v>
      </c>
      <c r="L12" s="196">
        <f t="shared" si="5"/>
        <v>298.52941176470591</v>
      </c>
      <c r="M12" s="197">
        <f t="shared" si="6"/>
        <v>200</v>
      </c>
      <c r="N12" s="214">
        <f t="shared" si="7"/>
        <v>139.04109589041096</v>
      </c>
      <c r="O12" s="215">
        <f t="shared" si="9"/>
        <v>188.88888888888889</v>
      </c>
      <c r="P12" s="196">
        <f t="shared" si="10"/>
        <v>46.575342465753423</v>
      </c>
      <c r="Q12" t="str">
        <f t="shared" si="0"/>
        <v>BiH</v>
      </c>
      <c r="R12" s="101">
        <f t="shared" si="8"/>
        <v>1.2968578617975353</v>
      </c>
      <c r="W12" s="102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</row>
    <row r="13" spans="1:44" x14ac:dyDescent="0.25">
      <c r="A13" s="179" t="s">
        <v>107</v>
      </c>
      <c r="B13" s="116">
        <v>15</v>
      </c>
      <c r="C13" s="117">
        <v>201</v>
      </c>
      <c r="D13" s="129">
        <f t="shared" si="1"/>
        <v>1.2968578617975353</v>
      </c>
      <c r="E13" s="118">
        <v>19</v>
      </c>
      <c r="F13" s="117">
        <v>103</v>
      </c>
      <c r="G13" s="119">
        <f t="shared" si="2"/>
        <v>0.84232908079816815</v>
      </c>
      <c r="H13" s="116">
        <v>29</v>
      </c>
      <c r="I13" s="110">
        <v>240</v>
      </c>
      <c r="J13" s="152">
        <f t="shared" si="3"/>
        <v>1.5281757402101241</v>
      </c>
      <c r="K13" s="195">
        <f t="shared" si="4"/>
        <v>78.94736842105263</v>
      </c>
      <c r="L13" s="196">
        <f t="shared" si="5"/>
        <v>195.14563106796118</v>
      </c>
      <c r="M13" s="197">
        <f t="shared" si="6"/>
        <v>51.724137931034484</v>
      </c>
      <c r="N13" s="214">
        <f t="shared" si="7"/>
        <v>83.75</v>
      </c>
      <c r="O13" s="215">
        <f t="shared" si="9"/>
        <v>65.517241379310349</v>
      </c>
      <c r="P13" s="196">
        <f t="shared" si="10"/>
        <v>42.916666666666664</v>
      </c>
      <c r="Q13" t="str">
        <f t="shared" si="0"/>
        <v>Ost. azijske zemlje</v>
      </c>
      <c r="R13" s="101">
        <f t="shared" si="8"/>
        <v>1.2258855410026452</v>
      </c>
      <c r="W13" s="102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</row>
    <row r="14" spans="1:44" x14ac:dyDescent="0.25">
      <c r="A14" s="179" t="s">
        <v>108</v>
      </c>
      <c r="B14" s="116">
        <v>11</v>
      </c>
      <c r="C14" s="117">
        <v>190</v>
      </c>
      <c r="D14" s="129">
        <f t="shared" si="1"/>
        <v>1.2258855410026452</v>
      </c>
      <c r="E14" s="118">
        <v>7</v>
      </c>
      <c r="F14" s="117">
        <v>12</v>
      </c>
      <c r="G14" s="119">
        <f t="shared" si="2"/>
        <v>9.8135426889106966E-2</v>
      </c>
      <c r="H14" s="116">
        <v>2</v>
      </c>
      <c r="I14" s="110">
        <v>3</v>
      </c>
      <c r="J14" s="152">
        <f t="shared" si="3"/>
        <v>1.9102196752626553E-2</v>
      </c>
      <c r="K14" s="195">
        <f t="shared" si="4"/>
        <v>157.14285714285714</v>
      </c>
      <c r="L14" s="196">
        <f t="shared" si="5"/>
        <v>1583.3333333333335</v>
      </c>
      <c r="M14" s="197">
        <f t="shared" si="6"/>
        <v>550</v>
      </c>
      <c r="N14" s="214">
        <f t="shared" si="7"/>
        <v>6333.3333333333339</v>
      </c>
      <c r="O14" s="215">
        <f t="shared" si="9"/>
        <v>350</v>
      </c>
      <c r="P14" s="196">
        <f t="shared" si="10"/>
        <v>400</v>
      </c>
      <c r="Q14" t="str">
        <f t="shared" si="0"/>
        <v>Mađarska</v>
      </c>
      <c r="R14" s="101">
        <f t="shared" si="8"/>
        <v>1.2065294535131299</v>
      </c>
      <c r="W14" s="102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</row>
    <row r="15" spans="1:44" ht="15.75" thickBot="1" x14ac:dyDescent="0.3">
      <c r="A15" s="179" t="s">
        <v>44</v>
      </c>
      <c r="B15" s="116">
        <v>63</v>
      </c>
      <c r="C15" s="117">
        <v>187</v>
      </c>
      <c r="D15" s="129">
        <f t="shared" si="1"/>
        <v>1.2065294535131299</v>
      </c>
      <c r="E15" s="118">
        <v>80</v>
      </c>
      <c r="F15" s="117">
        <v>228</v>
      </c>
      <c r="G15" s="119">
        <f t="shared" si="2"/>
        <v>1.8645731108930326</v>
      </c>
      <c r="H15" s="116">
        <v>69</v>
      </c>
      <c r="I15" s="110">
        <v>207</v>
      </c>
      <c r="J15" s="152">
        <f t="shared" si="3"/>
        <v>1.3180515759312321</v>
      </c>
      <c r="K15" s="195">
        <f t="shared" si="4"/>
        <v>78.75</v>
      </c>
      <c r="L15" s="196">
        <f t="shared" si="5"/>
        <v>82.017543859649123</v>
      </c>
      <c r="M15" s="197">
        <f t="shared" si="6"/>
        <v>91.304347826086953</v>
      </c>
      <c r="N15" s="214">
        <f t="shared" si="7"/>
        <v>90.338164251207729</v>
      </c>
      <c r="O15" s="215">
        <f t="shared" si="9"/>
        <v>115.94202898550725</v>
      </c>
      <c r="P15" s="196">
        <f t="shared" si="10"/>
        <v>110.14492753623189</v>
      </c>
      <c r="Q15" s="103"/>
      <c r="R15" s="105"/>
      <c r="S15" s="103"/>
      <c r="T15" s="103"/>
      <c r="U15" s="103"/>
      <c r="V15" s="103"/>
      <c r="W15" s="104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</row>
    <row r="16" spans="1:44" x14ac:dyDescent="0.25">
      <c r="A16" s="4" t="s">
        <v>40</v>
      </c>
      <c r="B16" s="79">
        <v>76</v>
      </c>
      <c r="C16" s="5">
        <v>174</v>
      </c>
      <c r="D16" s="130">
        <f t="shared" si="1"/>
        <v>1.1226530743918963</v>
      </c>
      <c r="E16" s="80">
        <v>61</v>
      </c>
      <c r="F16" s="5">
        <v>129</v>
      </c>
      <c r="G16" s="94">
        <f t="shared" si="2"/>
        <v>1.0549558390578999</v>
      </c>
      <c r="H16" s="79">
        <v>72</v>
      </c>
      <c r="I16" s="5">
        <v>154</v>
      </c>
      <c r="J16" s="153">
        <f t="shared" si="3"/>
        <v>0.98057943330149644</v>
      </c>
      <c r="K16" s="194">
        <f t="shared" si="4"/>
        <v>124.59016393442623</v>
      </c>
      <c r="L16" s="198">
        <f t="shared" si="5"/>
        <v>134.88372093023256</v>
      </c>
      <c r="M16" s="95">
        <f t="shared" si="6"/>
        <v>105.55555555555556</v>
      </c>
      <c r="N16" s="96">
        <f t="shared" si="7"/>
        <v>112.98701298701299</v>
      </c>
      <c r="O16" s="199">
        <f t="shared" si="9"/>
        <v>84.722222222222214</v>
      </c>
      <c r="P16" s="198">
        <f t="shared" si="10"/>
        <v>83.766233766233768</v>
      </c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</row>
    <row r="17" spans="1:44" x14ac:dyDescent="0.25">
      <c r="A17" s="4" t="s">
        <v>87</v>
      </c>
      <c r="B17" s="79">
        <v>9</v>
      </c>
      <c r="C17" s="5">
        <v>156</v>
      </c>
      <c r="D17" s="130">
        <f t="shared" si="1"/>
        <v>1.0065165494548036</v>
      </c>
      <c r="E17" s="80">
        <v>19</v>
      </c>
      <c r="F17" s="5">
        <v>241</v>
      </c>
      <c r="G17" s="94">
        <f t="shared" si="2"/>
        <v>1.9708864900228982</v>
      </c>
      <c r="H17" s="79">
        <v>21</v>
      </c>
      <c r="I17" s="5">
        <v>81</v>
      </c>
      <c r="J17" s="153">
        <f t="shared" si="3"/>
        <v>0.51575931232091687</v>
      </c>
      <c r="K17" s="194">
        <f t="shared" si="4"/>
        <v>47.368421052631575</v>
      </c>
      <c r="L17" s="198">
        <f t="shared" si="5"/>
        <v>64.730290456431533</v>
      </c>
      <c r="M17" s="95">
        <f t="shared" si="6"/>
        <v>42.857142857142854</v>
      </c>
      <c r="N17" s="96">
        <f t="shared" si="7"/>
        <v>192.59259259259258</v>
      </c>
      <c r="O17" s="199">
        <f t="shared" si="9"/>
        <v>90.476190476190482</v>
      </c>
      <c r="P17" s="198">
        <f t="shared" si="10"/>
        <v>297.53086419753083</v>
      </c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</row>
    <row r="18" spans="1:44" x14ac:dyDescent="0.25">
      <c r="A18" s="4" t="s">
        <v>51</v>
      </c>
      <c r="B18" s="79">
        <v>24</v>
      </c>
      <c r="C18" s="5">
        <v>139</v>
      </c>
      <c r="D18" s="130">
        <f t="shared" si="1"/>
        <v>0.8968320536808827</v>
      </c>
      <c r="E18" s="80">
        <v>33</v>
      </c>
      <c r="F18" s="5">
        <v>116</v>
      </c>
      <c r="G18" s="94">
        <f t="shared" si="2"/>
        <v>0.94864245992803409</v>
      </c>
      <c r="H18" s="79">
        <v>18</v>
      </c>
      <c r="I18" s="5">
        <v>30</v>
      </c>
      <c r="J18" s="153">
        <f t="shared" si="3"/>
        <v>0.19102196752626552</v>
      </c>
      <c r="K18" s="194">
        <f t="shared" si="4"/>
        <v>72.727272727272734</v>
      </c>
      <c r="L18" s="198">
        <f t="shared" si="5"/>
        <v>119.82758620689656</v>
      </c>
      <c r="M18" s="95">
        <f t="shared" si="6"/>
        <v>133.33333333333331</v>
      </c>
      <c r="N18" s="96">
        <f t="shared" si="7"/>
        <v>463.33333333333337</v>
      </c>
      <c r="O18" s="199">
        <f t="shared" si="9"/>
        <v>183.33333333333331</v>
      </c>
      <c r="P18" s="198">
        <f t="shared" si="10"/>
        <v>386.66666666666669</v>
      </c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</row>
    <row r="19" spans="1:44" x14ac:dyDescent="0.25">
      <c r="A19" s="4" t="s">
        <v>18</v>
      </c>
      <c r="B19" s="141">
        <v>3</v>
      </c>
      <c r="C19" s="111">
        <v>135</v>
      </c>
      <c r="D19" s="130">
        <f t="shared" si="1"/>
        <v>0.87102393702819547</v>
      </c>
      <c r="E19" s="80">
        <v>0</v>
      </c>
      <c r="F19" s="5">
        <v>0</v>
      </c>
      <c r="G19" s="94">
        <f t="shared" si="2"/>
        <v>0</v>
      </c>
      <c r="H19" s="79">
        <v>1</v>
      </c>
      <c r="I19" s="5">
        <v>11</v>
      </c>
      <c r="J19" s="153">
        <f t="shared" si="3"/>
        <v>7.0041388092964021E-2</v>
      </c>
      <c r="K19" s="194" t="str">
        <f t="shared" si="4"/>
        <v xml:space="preserve"> </v>
      </c>
      <c r="L19" s="198" t="str">
        <f t="shared" si="5"/>
        <v xml:space="preserve"> </v>
      </c>
      <c r="M19" s="95">
        <f t="shared" si="6"/>
        <v>300</v>
      </c>
      <c r="N19" s="96">
        <f t="shared" si="7"/>
        <v>1227.2727272727273</v>
      </c>
      <c r="O19" s="199" t="str">
        <f t="shared" si="9"/>
        <v xml:space="preserve"> </v>
      </c>
      <c r="P19" s="198" t="str">
        <f t="shared" si="10"/>
        <v xml:space="preserve"> </v>
      </c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</row>
    <row r="20" spans="1:44" x14ac:dyDescent="0.25">
      <c r="A20" s="4" t="s">
        <v>82</v>
      </c>
      <c r="B20" s="141">
        <v>26</v>
      </c>
      <c r="C20" s="111">
        <v>130</v>
      </c>
      <c r="D20" s="130">
        <f t="shared" si="1"/>
        <v>0.83876379121233624</v>
      </c>
      <c r="E20" s="80">
        <v>7</v>
      </c>
      <c r="F20" s="5">
        <v>9</v>
      </c>
      <c r="G20" s="94">
        <f t="shared" si="2"/>
        <v>7.3601570166830221E-2</v>
      </c>
      <c r="H20" s="79">
        <v>1</v>
      </c>
      <c r="I20" s="5">
        <v>2</v>
      </c>
      <c r="J20" s="153">
        <f t="shared" si="3"/>
        <v>1.2734797835084369E-2</v>
      </c>
      <c r="K20" s="194">
        <f t="shared" si="4"/>
        <v>371.42857142857144</v>
      </c>
      <c r="L20" s="198">
        <f t="shared" si="5"/>
        <v>1444.4444444444446</v>
      </c>
      <c r="M20" s="95">
        <f t="shared" si="6"/>
        <v>2600</v>
      </c>
      <c r="N20" s="96">
        <f t="shared" si="7"/>
        <v>6500</v>
      </c>
      <c r="O20" s="199">
        <f t="shared" si="9"/>
        <v>700</v>
      </c>
      <c r="P20" s="198">
        <f t="shared" si="10"/>
        <v>450</v>
      </c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</row>
    <row r="21" spans="1:44" ht="17.25" customHeight="1" x14ac:dyDescent="0.25">
      <c r="A21" s="4" t="s">
        <v>34</v>
      </c>
      <c r="B21" s="79">
        <v>36</v>
      </c>
      <c r="C21" s="5">
        <v>128</v>
      </c>
      <c r="D21" s="130">
        <f t="shared" si="1"/>
        <v>0.82585973288599268</v>
      </c>
      <c r="E21" s="80">
        <v>20</v>
      </c>
      <c r="F21" s="5">
        <v>65</v>
      </c>
      <c r="G21" s="94">
        <f t="shared" si="2"/>
        <v>0.53156689564932946</v>
      </c>
      <c r="H21" s="79">
        <v>12</v>
      </c>
      <c r="I21" s="5">
        <v>49</v>
      </c>
      <c r="J21" s="153">
        <f t="shared" si="3"/>
        <v>0.31200254695956703</v>
      </c>
      <c r="K21" s="194">
        <f t="shared" si="4"/>
        <v>180</v>
      </c>
      <c r="L21" s="198">
        <f t="shared" si="5"/>
        <v>196.92307692307693</v>
      </c>
      <c r="M21" s="95">
        <f t="shared" si="6"/>
        <v>300</v>
      </c>
      <c r="N21" s="96">
        <f t="shared" si="7"/>
        <v>261.22448979591837</v>
      </c>
      <c r="O21" s="199">
        <f t="shared" si="9"/>
        <v>166.66666666666669</v>
      </c>
      <c r="P21" s="198">
        <f t="shared" si="10"/>
        <v>132.65306122448979</v>
      </c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</row>
    <row r="22" spans="1:44" x14ac:dyDescent="0.25">
      <c r="A22" s="4" t="s">
        <v>26</v>
      </c>
      <c r="B22" s="141">
        <v>19</v>
      </c>
      <c r="C22" s="111">
        <v>118</v>
      </c>
      <c r="D22" s="130">
        <f t="shared" si="1"/>
        <v>0.76133944125427444</v>
      </c>
      <c r="E22" s="80">
        <v>26</v>
      </c>
      <c r="F22" s="5">
        <v>91</v>
      </c>
      <c r="G22" s="94">
        <f t="shared" si="2"/>
        <v>0.74419365390906123</v>
      </c>
      <c r="H22" s="79">
        <v>10</v>
      </c>
      <c r="I22" s="5">
        <v>93</v>
      </c>
      <c r="J22" s="153">
        <f t="shared" si="3"/>
        <v>0.59216809933142311</v>
      </c>
      <c r="K22" s="194">
        <f t="shared" si="4"/>
        <v>73.076923076923066</v>
      </c>
      <c r="L22" s="198">
        <f t="shared" si="5"/>
        <v>129.67032967032966</v>
      </c>
      <c r="M22" s="95">
        <f t="shared" si="6"/>
        <v>190</v>
      </c>
      <c r="N22" s="96">
        <f t="shared" si="7"/>
        <v>126.88172043010752</v>
      </c>
      <c r="O22" s="199">
        <f t="shared" si="9"/>
        <v>260</v>
      </c>
      <c r="P22" s="198">
        <f t="shared" si="10"/>
        <v>97.849462365591393</v>
      </c>
      <c r="Q22" s="106"/>
      <c r="R22" s="200"/>
      <c r="S22" s="200"/>
      <c r="T22" s="200"/>
      <c r="U22" s="200"/>
      <c r="V22" s="200"/>
      <c r="W22" s="200"/>
      <c r="X22" s="200"/>
      <c r="Y22" s="200"/>
      <c r="Z22" s="200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</row>
    <row r="23" spans="1:44" x14ac:dyDescent="0.25">
      <c r="A23" s="4" t="s">
        <v>24</v>
      </c>
      <c r="B23" s="141">
        <v>6</v>
      </c>
      <c r="C23" s="111">
        <v>70</v>
      </c>
      <c r="D23" s="130">
        <f t="shared" si="1"/>
        <v>0.45164204142202719</v>
      </c>
      <c r="E23" s="80">
        <v>12</v>
      </c>
      <c r="F23" s="5">
        <v>65</v>
      </c>
      <c r="G23" s="94">
        <f t="shared" si="2"/>
        <v>0.53156689564932946</v>
      </c>
      <c r="H23" s="79">
        <v>8</v>
      </c>
      <c r="I23" s="5">
        <v>13</v>
      </c>
      <c r="J23" s="153">
        <f t="shared" si="3"/>
        <v>8.277618592804839E-2</v>
      </c>
      <c r="K23" s="194">
        <f t="shared" si="4"/>
        <v>50</v>
      </c>
      <c r="L23" s="198">
        <f t="shared" si="5"/>
        <v>107.69230769230769</v>
      </c>
      <c r="M23" s="95">
        <f t="shared" si="6"/>
        <v>75</v>
      </c>
      <c r="N23" s="96">
        <f t="shared" si="7"/>
        <v>538.46153846153845</v>
      </c>
      <c r="O23" s="199">
        <f t="shared" si="9"/>
        <v>150</v>
      </c>
      <c r="P23" s="198">
        <f t="shared" si="10"/>
        <v>500</v>
      </c>
      <c r="Q23" s="106"/>
      <c r="R23" s="201"/>
      <c r="S23" s="202"/>
      <c r="T23" s="202"/>
      <c r="U23" s="203"/>
      <c r="V23" s="202"/>
      <c r="W23" s="202"/>
      <c r="X23" s="203"/>
      <c r="Y23" s="204"/>
      <c r="Z23" s="204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</row>
    <row r="24" spans="1:44" x14ac:dyDescent="0.25">
      <c r="A24" s="4" t="s">
        <v>47</v>
      </c>
      <c r="B24" s="141">
        <v>20</v>
      </c>
      <c r="C24" s="111">
        <v>63</v>
      </c>
      <c r="D24" s="130">
        <f t="shared" si="1"/>
        <v>0.40647783727982451</v>
      </c>
      <c r="E24" s="80">
        <v>16</v>
      </c>
      <c r="F24" s="5">
        <v>54</v>
      </c>
      <c r="G24" s="94">
        <f t="shared" si="2"/>
        <v>0.44160942100098138</v>
      </c>
      <c r="H24" s="79">
        <v>25</v>
      </c>
      <c r="I24" s="5">
        <v>145</v>
      </c>
      <c r="J24" s="153">
        <f t="shared" si="3"/>
        <v>0.92327284304361668</v>
      </c>
      <c r="K24" s="194">
        <f t="shared" si="4"/>
        <v>125</v>
      </c>
      <c r="L24" s="198">
        <f t="shared" si="5"/>
        <v>116.66666666666667</v>
      </c>
      <c r="M24" s="95">
        <f t="shared" si="6"/>
        <v>80</v>
      </c>
      <c r="N24" s="96">
        <f t="shared" si="7"/>
        <v>43.448275862068961</v>
      </c>
      <c r="O24" s="199">
        <f t="shared" si="9"/>
        <v>64</v>
      </c>
      <c r="P24" s="198">
        <f t="shared" si="10"/>
        <v>37.241379310344833</v>
      </c>
      <c r="Q24" s="106"/>
      <c r="R24" s="201"/>
      <c r="S24" s="202"/>
      <c r="T24" s="202"/>
      <c r="U24" s="203"/>
      <c r="V24" s="202"/>
      <c r="W24" s="202"/>
      <c r="X24" s="203"/>
      <c r="Y24" s="204"/>
      <c r="Z24" s="204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</row>
    <row r="25" spans="1:44" x14ac:dyDescent="0.25">
      <c r="A25" s="4" t="s">
        <v>85</v>
      </c>
      <c r="B25" s="141">
        <v>4</v>
      </c>
      <c r="C25" s="111">
        <v>60</v>
      </c>
      <c r="D25" s="130">
        <f t="shared" si="1"/>
        <v>0.38712174979030906</v>
      </c>
      <c r="E25" s="80">
        <v>1</v>
      </c>
      <c r="F25" s="5">
        <v>3</v>
      </c>
      <c r="G25" s="94">
        <f t="shared" si="2"/>
        <v>2.4533856722276742E-2</v>
      </c>
      <c r="H25" s="79">
        <v>0</v>
      </c>
      <c r="I25" s="5">
        <v>0</v>
      </c>
      <c r="J25" s="153">
        <f t="shared" si="3"/>
        <v>0</v>
      </c>
      <c r="K25" s="194">
        <f t="shared" si="4"/>
        <v>400</v>
      </c>
      <c r="L25" s="198">
        <f t="shared" si="5"/>
        <v>2000</v>
      </c>
      <c r="M25" s="95" t="str">
        <f t="shared" si="6"/>
        <v xml:space="preserve"> </v>
      </c>
      <c r="N25" s="96" t="str">
        <f t="shared" si="7"/>
        <v xml:space="preserve"> </v>
      </c>
      <c r="O25" s="199" t="str">
        <f t="shared" si="9"/>
        <v xml:space="preserve"> </v>
      </c>
      <c r="P25" s="198" t="str">
        <f t="shared" si="10"/>
        <v xml:space="preserve"> </v>
      </c>
      <c r="Q25" s="106"/>
      <c r="R25" s="201"/>
      <c r="S25" s="202"/>
      <c r="T25" s="202"/>
      <c r="U25" s="203"/>
      <c r="V25" s="202"/>
      <c r="W25" s="202"/>
      <c r="X25" s="203"/>
      <c r="Y25" s="204"/>
      <c r="Z25" s="204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</row>
    <row r="26" spans="1:44" x14ac:dyDescent="0.25">
      <c r="A26" s="4" t="s">
        <v>45</v>
      </c>
      <c r="B26" s="141">
        <v>6</v>
      </c>
      <c r="C26" s="111">
        <v>52</v>
      </c>
      <c r="D26" s="130">
        <f t="shared" si="1"/>
        <v>0.33550551648493454</v>
      </c>
      <c r="E26" s="80">
        <v>3</v>
      </c>
      <c r="F26" s="5">
        <v>72</v>
      </c>
      <c r="G26" s="94">
        <f t="shared" si="2"/>
        <v>0.58881256133464177</v>
      </c>
      <c r="H26" s="79">
        <v>1</v>
      </c>
      <c r="I26" s="5">
        <v>5</v>
      </c>
      <c r="J26" s="153">
        <f t="shared" si="3"/>
        <v>3.1836994587710922E-2</v>
      </c>
      <c r="K26" s="194">
        <f t="shared" si="4"/>
        <v>200</v>
      </c>
      <c r="L26" s="198">
        <f t="shared" si="5"/>
        <v>72.222222222222214</v>
      </c>
      <c r="M26" s="95">
        <f t="shared" si="6"/>
        <v>600</v>
      </c>
      <c r="N26" s="96">
        <f t="shared" si="7"/>
        <v>1040</v>
      </c>
      <c r="O26" s="199">
        <f t="shared" si="9"/>
        <v>300</v>
      </c>
      <c r="P26" s="198">
        <f t="shared" si="10"/>
        <v>1440</v>
      </c>
      <c r="Q26" s="106"/>
      <c r="R26" s="201"/>
      <c r="S26" s="202"/>
      <c r="T26" s="202"/>
      <c r="U26" s="203"/>
      <c r="V26" s="202"/>
      <c r="W26" s="202"/>
      <c r="X26" s="203"/>
      <c r="Y26" s="204"/>
      <c r="Z26" s="204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</row>
    <row r="27" spans="1:44" x14ac:dyDescent="0.25">
      <c r="A27" s="4" t="s">
        <v>33</v>
      </c>
      <c r="B27" s="141">
        <v>2</v>
      </c>
      <c r="C27" s="111">
        <v>34</v>
      </c>
      <c r="D27" s="130">
        <f t="shared" si="1"/>
        <v>0.21936899154784179</v>
      </c>
      <c r="E27" s="80">
        <v>0</v>
      </c>
      <c r="F27" s="5">
        <v>0</v>
      </c>
      <c r="G27" s="94">
        <f t="shared" si="2"/>
        <v>0</v>
      </c>
      <c r="H27" s="79">
        <v>1</v>
      </c>
      <c r="I27" s="5">
        <v>17</v>
      </c>
      <c r="J27" s="153">
        <f t="shared" si="3"/>
        <v>0.10824578159821714</v>
      </c>
      <c r="K27" s="194" t="str">
        <f t="shared" si="4"/>
        <v xml:space="preserve"> </v>
      </c>
      <c r="L27" s="198" t="str">
        <f t="shared" si="5"/>
        <v xml:space="preserve"> </v>
      </c>
      <c r="M27" s="95">
        <f t="shared" si="6"/>
        <v>200</v>
      </c>
      <c r="N27" s="96">
        <f t="shared" si="7"/>
        <v>200</v>
      </c>
      <c r="O27" s="199" t="str">
        <f t="shared" si="9"/>
        <v xml:space="preserve"> </v>
      </c>
      <c r="P27" s="198" t="str">
        <f t="shared" si="10"/>
        <v xml:space="preserve"> </v>
      </c>
      <c r="Q27" s="106"/>
      <c r="R27" s="201"/>
      <c r="S27" s="202"/>
      <c r="T27" s="202"/>
      <c r="U27" s="203"/>
      <c r="V27" s="202"/>
      <c r="W27" s="202"/>
      <c r="X27" s="203"/>
      <c r="Y27" s="204"/>
      <c r="Z27" s="204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</row>
    <row r="28" spans="1:44" x14ac:dyDescent="0.25">
      <c r="A28" s="4" t="s">
        <v>25</v>
      </c>
      <c r="B28" s="79">
        <v>17</v>
      </c>
      <c r="C28" s="5">
        <v>29</v>
      </c>
      <c r="D28" s="130">
        <f t="shared" si="1"/>
        <v>0.18710884573198272</v>
      </c>
      <c r="E28" s="80">
        <v>13</v>
      </c>
      <c r="F28" s="5">
        <v>34</v>
      </c>
      <c r="G28" s="94">
        <f t="shared" si="2"/>
        <v>0.27805037618580308</v>
      </c>
      <c r="H28" s="79">
        <v>32</v>
      </c>
      <c r="I28" s="5">
        <v>121</v>
      </c>
      <c r="J28" s="153">
        <f t="shared" si="3"/>
        <v>0.77045526902260431</v>
      </c>
      <c r="K28" s="194">
        <f t="shared" si="4"/>
        <v>130.76923076923077</v>
      </c>
      <c r="L28" s="198">
        <f t="shared" si="5"/>
        <v>85.294117647058826</v>
      </c>
      <c r="M28" s="95">
        <f t="shared" si="6"/>
        <v>53.125</v>
      </c>
      <c r="N28" s="96">
        <f t="shared" si="7"/>
        <v>23.966942148760332</v>
      </c>
      <c r="O28" s="199">
        <f t="shared" si="9"/>
        <v>40.625</v>
      </c>
      <c r="P28" s="198">
        <f t="shared" si="10"/>
        <v>28.099173553719009</v>
      </c>
      <c r="Q28" s="106"/>
      <c r="R28" s="201"/>
      <c r="S28" s="202"/>
      <c r="T28" s="202"/>
      <c r="U28" s="203"/>
      <c r="V28" s="202"/>
      <c r="W28" s="202"/>
      <c r="X28" s="203"/>
      <c r="Y28" s="204"/>
      <c r="Z28" s="204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</row>
    <row r="29" spans="1:44" x14ac:dyDescent="0.25">
      <c r="A29" s="4" t="s">
        <v>49</v>
      </c>
      <c r="B29" s="79">
        <v>8</v>
      </c>
      <c r="C29" s="5">
        <v>20</v>
      </c>
      <c r="D29" s="130">
        <f t="shared" si="1"/>
        <v>0.12904058326343634</v>
      </c>
      <c r="E29" s="80">
        <v>4</v>
      </c>
      <c r="F29" s="5">
        <v>5</v>
      </c>
      <c r="G29" s="94">
        <f t="shared" si="2"/>
        <v>4.0889761203794568E-2</v>
      </c>
      <c r="H29" s="79">
        <v>6</v>
      </c>
      <c r="I29" s="5">
        <v>11</v>
      </c>
      <c r="J29" s="153">
        <f t="shared" si="3"/>
        <v>7.0041388092964021E-2</v>
      </c>
      <c r="K29" s="194">
        <f t="shared" si="4"/>
        <v>200</v>
      </c>
      <c r="L29" s="198">
        <f t="shared" si="5"/>
        <v>400</v>
      </c>
      <c r="M29" s="95">
        <f t="shared" si="6"/>
        <v>133.33333333333331</v>
      </c>
      <c r="N29" s="96">
        <f t="shared" si="7"/>
        <v>181.81818181818181</v>
      </c>
      <c r="O29" s="199">
        <f t="shared" si="9"/>
        <v>66.666666666666657</v>
      </c>
      <c r="P29" s="198">
        <f t="shared" si="10"/>
        <v>45.454545454545453</v>
      </c>
      <c r="Q29" s="106"/>
      <c r="R29" s="201"/>
      <c r="S29" s="202"/>
      <c r="T29" s="202"/>
      <c r="U29" s="203"/>
      <c r="V29" s="202"/>
      <c r="W29" s="202"/>
      <c r="X29" s="203"/>
      <c r="Y29" s="204"/>
      <c r="Z29" s="204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</row>
    <row r="30" spans="1:44" x14ac:dyDescent="0.25">
      <c r="A30" s="4" t="s">
        <v>50</v>
      </c>
      <c r="B30" s="79">
        <v>7</v>
      </c>
      <c r="C30" s="5">
        <v>20</v>
      </c>
      <c r="D30" s="130">
        <f t="shared" si="1"/>
        <v>0.12904058326343634</v>
      </c>
      <c r="E30" s="80">
        <v>9</v>
      </c>
      <c r="F30" s="5">
        <v>30</v>
      </c>
      <c r="G30" s="94">
        <f t="shared" si="2"/>
        <v>0.24533856722276742</v>
      </c>
      <c r="H30" s="79">
        <v>8</v>
      </c>
      <c r="I30" s="5">
        <v>17</v>
      </c>
      <c r="J30" s="153">
        <f t="shared" si="3"/>
        <v>0.10824578159821714</v>
      </c>
      <c r="K30" s="194">
        <f t="shared" si="4"/>
        <v>77.777777777777786</v>
      </c>
      <c r="L30" s="198">
        <f t="shared" si="5"/>
        <v>66.666666666666657</v>
      </c>
      <c r="M30" s="95">
        <f t="shared" si="6"/>
        <v>87.5</v>
      </c>
      <c r="N30" s="96">
        <f t="shared" si="7"/>
        <v>117.64705882352942</v>
      </c>
      <c r="O30" s="199">
        <f t="shared" si="9"/>
        <v>112.5</v>
      </c>
      <c r="P30" s="198">
        <f t="shared" si="10"/>
        <v>176.47058823529412</v>
      </c>
      <c r="Q30" s="106"/>
      <c r="R30" s="201"/>
      <c r="S30" s="202"/>
      <c r="T30" s="202"/>
      <c r="U30" s="203"/>
      <c r="V30" s="202"/>
      <c r="W30" s="202"/>
      <c r="X30" s="203"/>
      <c r="Y30" s="204"/>
      <c r="Z30" s="204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</row>
    <row r="31" spans="1:44" x14ac:dyDescent="0.25">
      <c r="A31" s="4" t="s">
        <v>43</v>
      </c>
      <c r="B31" s="79">
        <v>5</v>
      </c>
      <c r="C31" s="5">
        <v>17</v>
      </c>
      <c r="D31" s="130">
        <f t="shared" si="1"/>
        <v>0.10968449577392089</v>
      </c>
      <c r="E31" s="80">
        <v>4</v>
      </c>
      <c r="F31" s="5">
        <v>12</v>
      </c>
      <c r="G31" s="94">
        <f t="shared" si="2"/>
        <v>9.8135426889106966E-2</v>
      </c>
      <c r="H31" s="79">
        <v>6</v>
      </c>
      <c r="I31" s="5">
        <v>75</v>
      </c>
      <c r="J31" s="153">
        <f t="shared" si="3"/>
        <v>0.47755491881566381</v>
      </c>
      <c r="K31" s="194">
        <f t="shared" si="4"/>
        <v>125</v>
      </c>
      <c r="L31" s="198">
        <f t="shared" si="5"/>
        <v>141.66666666666669</v>
      </c>
      <c r="M31" s="95">
        <f t="shared" si="6"/>
        <v>83.333333333333343</v>
      </c>
      <c r="N31" s="96">
        <f t="shared" si="7"/>
        <v>22.666666666666664</v>
      </c>
      <c r="O31" s="199">
        <f t="shared" si="9"/>
        <v>66.666666666666657</v>
      </c>
      <c r="P31" s="198">
        <f t="shared" si="10"/>
        <v>16</v>
      </c>
      <c r="Q31" s="106"/>
      <c r="R31" s="201"/>
      <c r="S31" s="202"/>
      <c r="T31" s="202"/>
      <c r="U31" s="203"/>
      <c r="V31" s="202"/>
      <c r="W31" s="202"/>
      <c r="X31" s="203"/>
      <c r="Y31" s="204"/>
      <c r="Z31" s="204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</row>
    <row r="32" spans="1:44" x14ac:dyDescent="0.25">
      <c r="A32" s="4" t="s">
        <v>29</v>
      </c>
      <c r="B32" s="79">
        <v>5</v>
      </c>
      <c r="C32" s="5">
        <v>14</v>
      </c>
      <c r="D32" s="130">
        <f t="shared" si="1"/>
        <v>9.0328408284405456E-2</v>
      </c>
      <c r="E32" s="80">
        <v>10</v>
      </c>
      <c r="F32" s="5">
        <v>31</v>
      </c>
      <c r="G32" s="94">
        <f t="shared" si="2"/>
        <v>0.25351651946352632</v>
      </c>
      <c r="H32" s="79">
        <v>9</v>
      </c>
      <c r="I32" s="5">
        <v>36</v>
      </c>
      <c r="J32" s="153">
        <f t="shared" si="3"/>
        <v>0.22922636103151861</v>
      </c>
      <c r="K32" s="194">
        <f t="shared" si="4"/>
        <v>50</v>
      </c>
      <c r="L32" s="198">
        <f t="shared" si="5"/>
        <v>45.161290322580641</v>
      </c>
      <c r="M32" s="95">
        <f t="shared" si="6"/>
        <v>55.555555555555557</v>
      </c>
      <c r="N32" s="96">
        <f t="shared" si="7"/>
        <v>38.888888888888893</v>
      </c>
      <c r="O32" s="199">
        <f t="shared" si="9"/>
        <v>111.11111111111111</v>
      </c>
      <c r="P32" s="198">
        <f t="shared" si="10"/>
        <v>86.111111111111114</v>
      </c>
      <c r="Q32" s="106"/>
      <c r="R32" s="201"/>
      <c r="S32" s="202"/>
      <c r="T32" s="202"/>
      <c r="U32" s="203"/>
      <c r="V32" s="202"/>
      <c r="W32" s="202"/>
      <c r="X32" s="203"/>
      <c r="Y32" s="204"/>
      <c r="Z32" s="204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</row>
    <row r="33" spans="1:44" x14ac:dyDescent="0.25">
      <c r="A33" s="4" t="s">
        <v>35</v>
      </c>
      <c r="B33" s="79">
        <v>2</v>
      </c>
      <c r="C33" s="5">
        <v>14</v>
      </c>
      <c r="D33" s="130">
        <f t="shared" si="1"/>
        <v>9.0328408284405456E-2</v>
      </c>
      <c r="E33" s="80">
        <v>0</v>
      </c>
      <c r="F33" s="5">
        <v>24</v>
      </c>
      <c r="G33" s="94">
        <f t="shared" si="2"/>
        <v>0.19627085377821393</v>
      </c>
      <c r="H33" s="79">
        <v>0</v>
      </c>
      <c r="I33" s="5">
        <v>0</v>
      </c>
      <c r="J33" s="153">
        <f t="shared" si="3"/>
        <v>0</v>
      </c>
      <c r="K33" s="194" t="str">
        <f t="shared" si="4"/>
        <v xml:space="preserve"> </v>
      </c>
      <c r="L33" s="198">
        <f t="shared" si="5"/>
        <v>58.333333333333336</v>
      </c>
      <c r="M33" s="95" t="str">
        <f t="shared" si="6"/>
        <v xml:space="preserve"> </v>
      </c>
      <c r="N33" s="96" t="str">
        <f t="shared" si="7"/>
        <v xml:space="preserve"> </v>
      </c>
      <c r="O33" s="199" t="str">
        <f t="shared" si="9"/>
        <v xml:space="preserve"> </v>
      </c>
      <c r="P33" s="198" t="str">
        <f t="shared" si="10"/>
        <v xml:space="preserve"> </v>
      </c>
      <c r="Q33" s="106"/>
      <c r="R33" s="136"/>
      <c r="S33" s="205"/>
      <c r="T33" s="205"/>
      <c r="U33" s="206"/>
      <c r="V33" s="205"/>
      <c r="W33" s="205"/>
      <c r="X33" s="207"/>
      <c r="Y33" s="208"/>
      <c r="Z33" s="208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</row>
    <row r="34" spans="1:44" x14ac:dyDescent="0.25">
      <c r="A34" s="4" t="s">
        <v>89</v>
      </c>
      <c r="B34" s="79">
        <v>13</v>
      </c>
      <c r="C34" s="5">
        <v>13</v>
      </c>
      <c r="D34" s="130">
        <f t="shared" si="1"/>
        <v>8.3876379121233635E-2</v>
      </c>
      <c r="E34" s="80">
        <v>3</v>
      </c>
      <c r="F34" s="5">
        <v>21</v>
      </c>
      <c r="G34" s="94">
        <f t="shared" si="2"/>
        <v>0.17173699705593717</v>
      </c>
      <c r="H34" s="79">
        <v>3</v>
      </c>
      <c r="I34" s="5">
        <v>4</v>
      </c>
      <c r="J34" s="153">
        <f t="shared" si="3"/>
        <v>2.5469595670168738E-2</v>
      </c>
      <c r="K34" s="194">
        <f t="shared" si="4"/>
        <v>433.33333333333331</v>
      </c>
      <c r="L34" s="198">
        <f t="shared" si="5"/>
        <v>61.904761904761905</v>
      </c>
      <c r="M34" s="95">
        <f t="shared" si="6"/>
        <v>433.33333333333331</v>
      </c>
      <c r="N34" s="96">
        <f t="shared" si="7"/>
        <v>325</v>
      </c>
      <c r="O34" s="199">
        <f t="shared" si="9"/>
        <v>100</v>
      </c>
      <c r="P34" s="198">
        <f t="shared" si="10"/>
        <v>525</v>
      </c>
      <c r="Q34" s="106"/>
      <c r="R34" s="136"/>
      <c r="S34" s="209"/>
      <c r="T34" s="209"/>
      <c r="U34" s="210"/>
      <c r="V34" s="209"/>
      <c r="W34" s="209"/>
      <c r="X34" s="211"/>
      <c r="Y34" s="212"/>
      <c r="Z34" s="212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</row>
    <row r="35" spans="1:44" x14ac:dyDescent="0.25">
      <c r="A35" s="4" t="s">
        <v>41</v>
      </c>
      <c r="B35" s="79">
        <v>4</v>
      </c>
      <c r="C35" s="5">
        <v>12</v>
      </c>
      <c r="D35" s="130">
        <f t="shared" si="1"/>
        <v>7.74243499580618E-2</v>
      </c>
      <c r="E35" s="80">
        <v>1</v>
      </c>
      <c r="F35" s="5">
        <v>5</v>
      </c>
      <c r="G35" s="94">
        <f t="shared" si="2"/>
        <v>4.0889761203794568E-2</v>
      </c>
      <c r="H35" s="79">
        <v>0</v>
      </c>
      <c r="I35" s="5">
        <v>0</v>
      </c>
      <c r="J35" s="153">
        <f t="shared" si="3"/>
        <v>0</v>
      </c>
      <c r="K35" s="194">
        <f t="shared" si="4"/>
        <v>400</v>
      </c>
      <c r="L35" s="198">
        <f t="shared" si="5"/>
        <v>240</v>
      </c>
      <c r="M35" s="95" t="str">
        <f t="shared" si="6"/>
        <v xml:space="preserve"> </v>
      </c>
      <c r="N35" s="96" t="str">
        <f t="shared" si="7"/>
        <v xml:space="preserve"> </v>
      </c>
      <c r="O35" s="199" t="str">
        <f t="shared" si="9"/>
        <v xml:space="preserve"> </v>
      </c>
      <c r="P35" s="198" t="str">
        <f t="shared" si="10"/>
        <v xml:space="preserve"> </v>
      </c>
      <c r="Q35" s="106"/>
      <c r="R35" s="136"/>
      <c r="S35" s="209"/>
      <c r="T35" s="209"/>
      <c r="U35" s="210"/>
      <c r="V35" s="209"/>
      <c r="W35" s="209"/>
      <c r="X35" s="211"/>
      <c r="Y35" s="212"/>
      <c r="Z35" s="212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</row>
    <row r="36" spans="1:44" x14ac:dyDescent="0.25">
      <c r="A36" s="4" t="s">
        <v>58</v>
      </c>
      <c r="B36" s="79">
        <v>2</v>
      </c>
      <c r="C36" s="5">
        <v>10</v>
      </c>
      <c r="D36" s="130">
        <f t="shared" si="1"/>
        <v>6.4520291631718171E-2</v>
      </c>
      <c r="E36" s="80">
        <v>6</v>
      </c>
      <c r="F36" s="5">
        <v>11</v>
      </c>
      <c r="G36" s="94">
        <f t="shared" si="2"/>
        <v>8.9957474648348051E-2</v>
      </c>
      <c r="H36" s="79">
        <v>8</v>
      </c>
      <c r="I36" s="5">
        <v>13</v>
      </c>
      <c r="J36" s="153">
        <f t="shared" si="3"/>
        <v>8.277618592804839E-2</v>
      </c>
      <c r="K36" s="194">
        <f t="shared" si="4"/>
        <v>33.333333333333329</v>
      </c>
      <c r="L36" s="198">
        <f t="shared" si="5"/>
        <v>90.909090909090907</v>
      </c>
      <c r="M36" s="95">
        <f t="shared" si="6"/>
        <v>25</v>
      </c>
      <c r="N36" s="96">
        <f t="shared" si="7"/>
        <v>76.923076923076934</v>
      </c>
      <c r="O36" s="199">
        <f t="shared" si="9"/>
        <v>75</v>
      </c>
      <c r="P36" s="198">
        <f t="shared" si="10"/>
        <v>84.615384615384613</v>
      </c>
      <c r="Q36" s="106"/>
      <c r="R36" s="136"/>
      <c r="S36" s="209"/>
      <c r="T36" s="209"/>
      <c r="U36" s="210"/>
      <c r="V36" s="209"/>
      <c r="W36" s="209"/>
      <c r="X36" s="211"/>
      <c r="Y36" s="212"/>
      <c r="Z36" s="212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</row>
    <row r="37" spans="1:44" x14ac:dyDescent="0.25">
      <c r="A37" s="4" t="s">
        <v>27</v>
      </c>
      <c r="B37" s="79">
        <v>2</v>
      </c>
      <c r="C37" s="5">
        <v>8</v>
      </c>
      <c r="D37" s="130">
        <f t="shared" si="1"/>
        <v>5.1616233305374543E-2</v>
      </c>
      <c r="E37" s="80">
        <v>2</v>
      </c>
      <c r="F37" s="5">
        <v>20</v>
      </c>
      <c r="G37" s="94">
        <f t="shared" si="2"/>
        <v>0.16355904481517827</v>
      </c>
      <c r="H37" s="79">
        <v>0</v>
      </c>
      <c r="I37" s="5">
        <v>34</v>
      </c>
      <c r="J37" s="153">
        <f t="shared" si="3"/>
        <v>0.21649156319643428</v>
      </c>
      <c r="K37" s="194">
        <f t="shared" si="4"/>
        <v>100</v>
      </c>
      <c r="L37" s="198">
        <f t="shared" si="5"/>
        <v>40</v>
      </c>
      <c r="M37" s="95" t="str">
        <f t="shared" si="6"/>
        <v xml:space="preserve"> </v>
      </c>
      <c r="N37" s="96">
        <f t="shared" si="7"/>
        <v>23.52941176470588</v>
      </c>
      <c r="O37" s="199" t="str">
        <f t="shared" si="9"/>
        <v xml:space="preserve"> </v>
      </c>
      <c r="P37" s="198">
        <f t="shared" si="10"/>
        <v>58.82352941176471</v>
      </c>
      <c r="Q37" s="106"/>
      <c r="R37" s="106"/>
      <c r="S37" s="137"/>
      <c r="T37" s="137"/>
      <c r="U37" s="213"/>
      <c r="V37" s="137"/>
      <c r="W37" s="137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06"/>
      <c r="AQ37" s="106"/>
      <c r="AR37" s="106"/>
    </row>
    <row r="38" spans="1:44" x14ac:dyDescent="0.25">
      <c r="A38" s="4" t="s">
        <v>59</v>
      </c>
      <c r="B38" s="79">
        <v>2</v>
      </c>
      <c r="C38" s="5">
        <v>4</v>
      </c>
      <c r="D38" s="130">
        <f t="shared" ref="D38:D69" si="11">IF($C$83&lt;&gt;0,C38/$C$83*100,0)</f>
        <v>2.5808116652687271E-2</v>
      </c>
      <c r="E38" s="80">
        <v>0</v>
      </c>
      <c r="F38" s="5">
        <v>0</v>
      </c>
      <c r="G38" s="94">
        <f t="shared" ref="G38:G69" si="12">IF($F$83&lt;&gt;0,F38/$F$83*100,0)</f>
        <v>0</v>
      </c>
      <c r="H38" s="79">
        <v>0</v>
      </c>
      <c r="I38" s="5">
        <v>0</v>
      </c>
      <c r="J38" s="153">
        <f t="shared" ref="J38:J69" si="13">IF($I$83&lt;&gt;0,I38/$I$83*100,0)</f>
        <v>0</v>
      </c>
      <c r="K38" s="194" t="str">
        <f t="shared" ref="K38:K69" si="14">IF(OR(B38&lt;&gt;0)*(E38&lt;&gt;0),B38/E38*100," ")</f>
        <v xml:space="preserve"> </v>
      </c>
      <c r="L38" s="198" t="str">
        <f t="shared" ref="L38:L69" si="15">IF(OR(C38&lt;&gt;0)*(F38&lt;&gt;0),C38/F38*100," ")</f>
        <v xml:space="preserve"> </v>
      </c>
      <c r="M38" s="95" t="str">
        <f t="shared" ref="M38:M69" si="16">IF(OR(B38&lt;&gt;0)*(H38&lt;&gt;0),B38/H38*100," ")</f>
        <v xml:space="preserve"> </v>
      </c>
      <c r="N38" s="96" t="str">
        <f t="shared" ref="N38:N69" si="17">IF(OR(C38&lt;&gt;0)*(I38&lt;&gt;0),C38/I38*100," ")</f>
        <v xml:space="preserve"> </v>
      </c>
      <c r="O38" s="199" t="str">
        <f t="shared" si="9"/>
        <v xml:space="preserve"> </v>
      </c>
      <c r="P38" s="198" t="str">
        <f t="shared" si="10"/>
        <v xml:space="preserve"> </v>
      </c>
      <c r="Q38" s="106"/>
      <c r="R38" s="106"/>
      <c r="S38" s="137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</row>
    <row r="39" spans="1:44" x14ac:dyDescent="0.25">
      <c r="A39" s="4" t="s">
        <v>65</v>
      </c>
      <c r="B39" s="79">
        <v>4</v>
      </c>
      <c r="C39" s="5">
        <v>4</v>
      </c>
      <c r="D39" s="130">
        <f t="shared" si="11"/>
        <v>2.5808116652687271E-2</v>
      </c>
      <c r="E39" s="80">
        <v>4</v>
      </c>
      <c r="F39" s="5">
        <v>4</v>
      </c>
      <c r="G39" s="94">
        <f t="shared" si="12"/>
        <v>3.271180896303566E-2</v>
      </c>
      <c r="H39" s="79">
        <v>0</v>
      </c>
      <c r="I39" s="5">
        <v>0</v>
      </c>
      <c r="J39" s="153">
        <f t="shared" si="13"/>
        <v>0</v>
      </c>
      <c r="K39" s="194">
        <f t="shared" si="14"/>
        <v>100</v>
      </c>
      <c r="L39" s="198">
        <f t="shared" si="15"/>
        <v>100</v>
      </c>
      <c r="M39" s="95" t="str">
        <f t="shared" si="16"/>
        <v xml:space="preserve"> </v>
      </c>
      <c r="N39" s="96" t="str">
        <f t="shared" si="17"/>
        <v xml:space="preserve"> </v>
      </c>
      <c r="O39" s="199" t="str">
        <f t="shared" ref="O39:O70" si="18">IF(OR(E39&lt;&gt;0)*(H39&lt;&gt;0),E39/H39*100," ")</f>
        <v xml:space="preserve"> </v>
      </c>
      <c r="P39" s="198" t="str">
        <f t="shared" si="10"/>
        <v xml:space="preserve"> </v>
      </c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</row>
    <row r="40" spans="1:44" x14ac:dyDescent="0.25">
      <c r="A40" s="4" t="s">
        <v>68</v>
      </c>
      <c r="B40" s="79">
        <v>4</v>
      </c>
      <c r="C40" s="5">
        <v>4</v>
      </c>
      <c r="D40" s="130">
        <f t="shared" si="11"/>
        <v>2.5808116652687271E-2</v>
      </c>
      <c r="E40" s="80">
        <v>0</v>
      </c>
      <c r="F40" s="5">
        <v>0</v>
      </c>
      <c r="G40" s="94">
        <f t="shared" si="12"/>
        <v>0</v>
      </c>
      <c r="H40" s="79">
        <v>0</v>
      </c>
      <c r="I40" s="5">
        <v>0</v>
      </c>
      <c r="J40" s="153">
        <f t="shared" si="13"/>
        <v>0</v>
      </c>
      <c r="K40" s="194" t="str">
        <f t="shared" si="14"/>
        <v xml:space="preserve"> </v>
      </c>
      <c r="L40" s="198" t="str">
        <f t="shared" si="15"/>
        <v xml:space="preserve"> </v>
      </c>
      <c r="M40" s="95" t="str">
        <f t="shared" si="16"/>
        <v xml:space="preserve"> </v>
      </c>
      <c r="N40" s="96" t="str">
        <f t="shared" si="17"/>
        <v xml:space="preserve"> </v>
      </c>
      <c r="O40" s="199" t="str">
        <f t="shared" si="18"/>
        <v xml:space="preserve"> </v>
      </c>
      <c r="P40" s="198" t="str">
        <f t="shared" si="10"/>
        <v xml:space="preserve"> </v>
      </c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</row>
    <row r="41" spans="1:44" x14ac:dyDescent="0.25">
      <c r="A41" s="4" t="s">
        <v>54</v>
      </c>
      <c r="B41" s="79">
        <v>0</v>
      </c>
      <c r="C41" s="5">
        <v>4</v>
      </c>
      <c r="D41" s="130">
        <f t="shared" si="11"/>
        <v>2.5808116652687271E-2</v>
      </c>
      <c r="E41" s="80">
        <v>4</v>
      </c>
      <c r="F41" s="5">
        <v>18</v>
      </c>
      <c r="G41" s="94">
        <f t="shared" si="12"/>
        <v>0.14720314033366044</v>
      </c>
      <c r="H41" s="79">
        <v>21</v>
      </c>
      <c r="I41" s="5">
        <v>49</v>
      </c>
      <c r="J41" s="153">
        <f t="shared" si="13"/>
        <v>0.31200254695956703</v>
      </c>
      <c r="K41" s="194" t="str">
        <f t="shared" si="14"/>
        <v xml:space="preserve"> </v>
      </c>
      <c r="L41" s="198">
        <f t="shared" si="15"/>
        <v>22.222222222222221</v>
      </c>
      <c r="M41" s="95" t="str">
        <f t="shared" si="16"/>
        <v xml:space="preserve"> </v>
      </c>
      <c r="N41" s="96">
        <f t="shared" si="17"/>
        <v>8.1632653061224492</v>
      </c>
      <c r="O41" s="199">
        <f t="shared" si="18"/>
        <v>19.047619047619047</v>
      </c>
      <c r="P41" s="198">
        <f t="shared" si="10"/>
        <v>36.734693877551024</v>
      </c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</row>
    <row r="42" spans="1:44" x14ac:dyDescent="0.25">
      <c r="A42" s="4" t="s">
        <v>57</v>
      </c>
      <c r="B42" s="79">
        <v>3</v>
      </c>
      <c r="C42" s="5">
        <v>3</v>
      </c>
      <c r="D42" s="130">
        <f t="shared" si="11"/>
        <v>1.935608748951545E-2</v>
      </c>
      <c r="E42" s="80">
        <v>0</v>
      </c>
      <c r="F42" s="5">
        <v>0</v>
      </c>
      <c r="G42" s="94">
        <f t="shared" si="12"/>
        <v>0</v>
      </c>
      <c r="H42" s="79">
        <v>0</v>
      </c>
      <c r="I42" s="5">
        <v>0</v>
      </c>
      <c r="J42" s="153">
        <f t="shared" si="13"/>
        <v>0</v>
      </c>
      <c r="K42" s="194" t="str">
        <f t="shared" si="14"/>
        <v xml:space="preserve"> </v>
      </c>
      <c r="L42" s="198" t="str">
        <f t="shared" si="15"/>
        <v xml:space="preserve"> </v>
      </c>
      <c r="M42" s="95" t="str">
        <f t="shared" si="16"/>
        <v xml:space="preserve"> </v>
      </c>
      <c r="N42" s="96" t="str">
        <f t="shared" si="17"/>
        <v xml:space="preserve"> </v>
      </c>
      <c r="O42" s="199" t="str">
        <f t="shared" si="18"/>
        <v xml:space="preserve"> </v>
      </c>
      <c r="P42" s="198" t="str">
        <f t="shared" si="10"/>
        <v xml:space="preserve"> </v>
      </c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</row>
    <row r="43" spans="1:44" x14ac:dyDescent="0.25">
      <c r="A43" s="4" t="s">
        <v>55</v>
      </c>
      <c r="B43" s="79">
        <v>2</v>
      </c>
      <c r="C43" s="5">
        <v>3</v>
      </c>
      <c r="D43" s="130">
        <f t="shared" si="11"/>
        <v>1.935608748951545E-2</v>
      </c>
      <c r="E43" s="80">
        <v>2</v>
      </c>
      <c r="F43" s="5">
        <v>6</v>
      </c>
      <c r="G43" s="94">
        <f t="shared" si="12"/>
        <v>4.9067713444553483E-2</v>
      </c>
      <c r="H43" s="79">
        <v>1</v>
      </c>
      <c r="I43" s="5">
        <v>2</v>
      </c>
      <c r="J43" s="153">
        <f t="shared" si="13"/>
        <v>1.2734797835084369E-2</v>
      </c>
      <c r="K43" s="194">
        <f t="shared" si="14"/>
        <v>100</v>
      </c>
      <c r="L43" s="198">
        <f t="shared" si="15"/>
        <v>50</v>
      </c>
      <c r="M43" s="95">
        <f t="shared" si="16"/>
        <v>200</v>
      </c>
      <c r="N43" s="96">
        <f t="shared" si="17"/>
        <v>150</v>
      </c>
      <c r="O43" s="199">
        <f t="shared" si="18"/>
        <v>200</v>
      </c>
      <c r="P43" s="198">
        <f t="shared" si="10"/>
        <v>300</v>
      </c>
      <c r="Q43" s="106"/>
      <c r="R43" s="106"/>
      <c r="S43" s="193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106"/>
      <c r="AN43" s="106"/>
      <c r="AO43" s="106"/>
      <c r="AP43" s="106"/>
      <c r="AQ43" s="106"/>
      <c r="AR43" s="106"/>
    </row>
    <row r="44" spans="1:44" x14ac:dyDescent="0.25">
      <c r="A44" s="177" t="s">
        <v>60</v>
      </c>
      <c r="B44" s="79">
        <v>2</v>
      </c>
      <c r="C44" s="5">
        <v>2</v>
      </c>
      <c r="D44" s="130">
        <f t="shared" si="11"/>
        <v>1.2904058326343636E-2</v>
      </c>
      <c r="E44" s="80">
        <v>10</v>
      </c>
      <c r="F44" s="5">
        <v>29</v>
      </c>
      <c r="G44" s="94">
        <f t="shared" si="12"/>
        <v>0.23716061498200852</v>
      </c>
      <c r="H44" s="79">
        <v>0</v>
      </c>
      <c r="I44" s="5">
        <v>0</v>
      </c>
      <c r="J44" s="153">
        <f t="shared" si="13"/>
        <v>0</v>
      </c>
      <c r="K44" s="194">
        <f t="shared" si="14"/>
        <v>20</v>
      </c>
      <c r="L44" s="198">
        <f t="shared" si="15"/>
        <v>6.8965517241379306</v>
      </c>
      <c r="M44" s="95" t="str">
        <f t="shared" si="16"/>
        <v xml:space="preserve"> </v>
      </c>
      <c r="N44" s="96" t="str">
        <f t="shared" si="17"/>
        <v xml:space="preserve"> </v>
      </c>
      <c r="O44" s="199" t="str">
        <f t="shared" si="18"/>
        <v xml:space="preserve"> </v>
      </c>
      <c r="P44" s="198" t="str">
        <f t="shared" si="10"/>
        <v xml:space="preserve"> </v>
      </c>
      <c r="Q44" s="106"/>
      <c r="R44" s="106"/>
      <c r="S44" s="193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  <c r="AN44" s="106"/>
      <c r="AO44" s="106"/>
      <c r="AP44" s="106"/>
      <c r="AQ44" s="106"/>
      <c r="AR44" s="106"/>
    </row>
    <row r="45" spans="1:44" x14ac:dyDescent="0.25">
      <c r="A45" s="4" t="s">
        <v>21</v>
      </c>
      <c r="B45" s="79">
        <v>1</v>
      </c>
      <c r="C45" s="5">
        <v>2</v>
      </c>
      <c r="D45" s="130">
        <f t="shared" si="11"/>
        <v>1.2904058326343636E-2</v>
      </c>
      <c r="E45" s="80">
        <v>3</v>
      </c>
      <c r="F45" s="5">
        <v>12</v>
      </c>
      <c r="G45" s="94">
        <f t="shared" si="12"/>
        <v>9.8135426889106966E-2</v>
      </c>
      <c r="H45" s="79">
        <v>2</v>
      </c>
      <c r="I45" s="5">
        <v>2</v>
      </c>
      <c r="J45" s="153">
        <f t="shared" si="13"/>
        <v>1.2734797835084369E-2</v>
      </c>
      <c r="K45" s="194">
        <f t="shared" si="14"/>
        <v>33.333333333333329</v>
      </c>
      <c r="L45" s="198">
        <f t="shared" si="15"/>
        <v>16.666666666666664</v>
      </c>
      <c r="M45" s="95">
        <f t="shared" si="16"/>
        <v>50</v>
      </c>
      <c r="N45" s="96">
        <f t="shared" si="17"/>
        <v>100</v>
      </c>
      <c r="O45" s="199">
        <f t="shared" si="18"/>
        <v>150</v>
      </c>
      <c r="P45" s="198">
        <f t="shared" si="10"/>
        <v>600</v>
      </c>
      <c r="Q45" s="106"/>
      <c r="R45" s="106"/>
      <c r="S45" s="193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  <c r="AN45" s="106"/>
      <c r="AO45" s="106"/>
      <c r="AP45" s="106"/>
      <c r="AQ45" s="106"/>
      <c r="AR45" s="106"/>
    </row>
    <row r="46" spans="1:44" x14ac:dyDescent="0.25">
      <c r="A46" s="4" t="s">
        <v>36</v>
      </c>
      <c r="B46" s="79">
        <v>1</v>
      </c>
      <c r="C46" s="5">
        <v>2</v>
      </c>
      <c r="D46" s="130">
        <f t="shared" si="11"/>
        <v>1.2904058326343636E-2</v>
      </c>
      <c r="E46" s="80">
        <v>0</v>
      </c>
      <c r="F46" s="5">
        <v>0</v>
      </c>
      <c r="G46" s="94">
        <f t="shared" si="12"/>
        <v>0</v>
      </c>
      <c r="H46" s="79">
        <v>5</v>
      </c>
      <c r="I46" s="5">
        <v>6</v>
      </c>
      <c r="J46" s="153">
        <f t="shared" si="13"/>
        <v>3.8204393505253106E-2</v>
      </c>
      <c r="K46" s="194" t="str">
        <f t="shared" si="14"/>
        <v xml:space="preserve"> </v>
      </c>
      <c r="L46" s="198" t="str">
        <f t="shared" si="15"/>
        <v xml:space="preserve"> </v>
      </c>
      <c r="M46" s="95">
        <f t="shared" si="16"/>
        <v>20</v>
      </c>
      <c r="N46" s="96">
        <f t="shared" si="17"/>
        <v>33.333333333333329</v>
      </c>
      <c r="O46" s="199" t="str">
        <f t="shared" si="18"/>
        <v xml:space="preserve"> </v>
      </c>
      <c r="P46" s="198" t="str">
        <f t="shared" si="10"/>
        <v xml:space="preserve"> </v>
      </c>
      <c r="Q46" s="106"/>
      <c r="R46" s="106"/>
      <c r="S46" s="193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06"/>
      <c r="AN46" s="106"/>
      <c r="AO46" s="106"/>
      <c r="AP46" s="106"/>
      <c r="AQ46" s="106"/>
      <c r="AR46" s="106"/>
    </row>
    <row r="47" spans="1:44" x14ac:dyDescent="0.25">
      <c r="A47" s="4" t="s">
        <v>73</v>
      </c>
      <c r="B47" s="79">
        <v>1</v>
      </c>
      <c r="C47" s="5">
        <v>1</v>
      </c>
      <c r="D47" s="130">
        <f t="shared" si="11"/>
        <v>6.4520291631718178E-3</v>
      </c>
      <c r="E47" s="80">
        <v>0</v>
      </c>
      <c r="F47" s="5">
        <v>0</v>
      </c>
      <c r="G47" s="94">
        <f t="shared" si="12"/>
        <v>0</v>
      </c>
      <c r="H47" s="79">
        <v>0</v>
      </c>
      <c r="I47" s="5">
        <v>2</v>
      </c>
      <c r="J47" s="153">
        <f t="shared" si="13"/>
        <v>1.2734797835084369E-2</v>
      </c>
      <c r="K47" s="194" t="str">
        <f t="shared" si="14"/>
        <v xml:space="preserve"> </v>
      </c>
      <c r="L47" s="198" t="str">
        <f t="shared" si="15"/>
        <v xml:space="preserve"> </v>
      </c>
      <c r="M47" s="95" t="str">
        <f t="shared" si="16"/>
        <v xml:space="preserve"> </v>
      </c>
      <c r="N47" s="96">
        <f t="shared" si="17"/>
        <v>50</v>
      </c>
      <c r="O47" s="199" t="str">
        <f t="shared" si="18"/>
        <v xml:space="preserve"> </v>
      </c>
      <c r="P47" s="198" t="str">
        <f t="shared" si="10"/>
        <v xml:space="preserve"> </v>
      </c>
      <c r="Q47" s="106"/>
      <c r="R47" s="106"/>
      <c r="S47" s="193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  <c r="AM47" s="106"/>
      <c r="AN47" s="106"/>
      <c r="AO47" s="106"/>
      <c r="AP47" s="106"/>
      <c r="AQ47" s="106"/>
      <c r="AR47" s="106"/>
    </row>
    <row r="48" spans="1:44" x14ac:dyDescent="0.25">
      <c r="A48" s="4" t="s">
        <v>74</v>
      </c>
      <c r="B48" s="79">
        <v>0</v>
      </c>
      <c r="C48" s="5">
        <v>0</v>
      </c>
      <c r="D48" s="130">
        <f t="shared" si="11"/>
        <v>0</v>
      </c>
      <c r="E48" s="80">
        <v>5</v>
      </c>
      <c r="F48" s="5">
        <v>25</v>
      </c>
      <c r="G48" s="94">
        <f t="shared" si="12"/>
        <v>0.20444880601897283</v>
      </c>
      <c r="H48" s="79">
        <v>16</v>
      </c>
      <c r="I48" s="5">
        <v>66</v>
      </c>
      <c r="J48" s="153">
        <f t="shared" si="13"/>
        <v>0.42024832855778416</v>
      </c>
      <c r="K48" s="194" t="str">
        <f t="shared" si="14"/>
        <v xml:space="preserve"> </v>
      </c>
      <c r="L48" s="198" t="str">
        <f t="shared" si="15"/>
        <v xml:space="preserve"> </v>
      </c>
      <c r="M48" s="95" t="str">
        <f t="shared" si="16"/>
        <v xml:space="preserve"> </v>
      </c>
      <c r="N48" s="96" t="str">
        <f t="shared" si="17"/>
        <v xml:space="preserve"> </v>
      </c>
      <c r="O48" s="199">
        <f t="shared" si="18"/>
        <v>31.25</v>
      </c>
      <c r="P48" s="198">
        <f t="shared" si="10"/>
        <v>37.878787878787875</v>
      </c>
      <c r="Q48" s="106"/>
      <c r="R48" s="106"/>
      <c r="S48" s="193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  <c r="AN48" s="106"/>
      <c r="AO48" s="106"/>
      <c r="AP48" s="106"/>
      <c r="AQ48" s="106"/>
      <c r="AR48" s="106"/>
    </row>
    <row r="49" spans="1:44" ht="17.25" customHeight="1" x14ac:dyDescent="0.25">
      <c r="A49" s="4" t="s">
        <v>30</v>
      </c>
      <c r="B49" s="79">
        <v>0</v>
      </c>
      <c r="C49" s="5">
        <v>0</v>
      </c>
      <c r="D49" s="130">
        <f t="shared" si="11"/>
        <v>0</v>
      </c>
      <c r="E49" s="80">
        <v>0</v>
      </c>
      <c r="F49" s="5">
        <v>0</v>
      </c>
      <c r="G49" s="94">
        <f t="shared" si="12"/>
        <v>0</v>
      </c>
      <c r="H49" s="79">
        <v>0</v>
      </c>
      <c r="I49" s="5">
        <v>0</v>
      </c>
      <c r="J49" s="153">
        <f t="shared" si="13"/>
        <v>0</v>
      </c>
      <c r="K49" s="194" t="str">
        <f t="shared" si="14"/>
        <v xml:space="preserve"> </v>
      </c>
      <c r="L49" s="198" t="str">
        <f t="shared" si="15"/>
        <v xml:space="preserve"> </v>
      </c>
      <c r="M49" s="95" t="str">
        <f t="shared" si="16"/>
        <v xml:space="preserve"> </v>
      </c>
      <c r="N49" s="96" t="str">
        <f t="shared" si="17"/>
        <v xml:space="preserve"> </v>
      </c>
      <c r="O49" s="199" t="str">
        <f t="shared" si="18"/>
        <v xml:space="preserve"> </v>
      </c>
      <c r="P49" s="198" t="str">
        <f t="shared" si="10"/>
        <v xml:space="preserve"> </v>
      </c>
      <c r="Q49" s="106"/>
      <c r="R49" s="106"/>
      <c r="S49" s="193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</row>
    <row r="50" spans="1:44" x14ac:dyDescent="0.25">
      <c r="A50" s="4" t="s">
        <v>31</v>
      </c>
      <c r="B50" s="79">
        <v>0</v>
      </c>
      <c r="C50" s="5">
        <v>0</v>
      </c>
      <c r="D50" s="130">
        <f t="shared" si="11"/>
        <v>0</v>
      </c>
      <c r="E50" s="80">
        <v>0</v>
      </c>
      <c r="F50" s="5">
        <v>0</v>
      </c>
      <c r="G50" s="94">
        <f t="shared" si="12"/>
        <v>0</v>
      </c>
      <c r="H50" s="79">
        <v>2</v>
      </c>
      <c r="I50" s="5">
        <v>20</v>
      </c>
      <c r="J50" s="153">
        <f t="shared" si="13"/>
        <v>0.12734797835084369</v>
      </c>
      <c r="K50" s="194" t="str">
        <f t="shared" si="14"/>
        <v xml:space="preserve"> </v>
      </c>
      <c r="L50" s="198" t="str">
        <f t="shared" si="15"/>
        <v xml:space="preserve"> </v>
      </c>
      <c r="M50" s="95" t="str">
        <f t="shared" si="16"/>
        <v xml:space="preserve"> </v>
      </c>
      <c r="N50" s="96" t="str">
        <f t="shared" si="17"/>
        <v xml:space="preserve"> </v>
      </c>
      <c r="O50" s="199" t="str">
        <f t="shared" si="18"/>
        <v xml:space="preserve"> </v>
      </c>
      <c r="P50" s="198" t="str">
        <f t="shared" si="10"/>
        <v xml:space="preserve"> </v>
      </c>
      <c r="Q50" s="106"/>
      <c r="R50" s="106"/>
      <c r="S50" s="193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</row>
    <row r="51" spans="1:44" x14ac:dyDescent="0.25">
      <c r="A51" s="4" t="s">
        <v>32</v>
      </c>
      <c r="B51" s="79">
        <v>0</v>
      </c>
      <c r="C51" s="5">
        <v>0</v>
      </c>
      <c r="D51" s="130">
        <f t="shared" si="11"/>
        <v>0</v>
      </c>
      <c r="E51" s="80">
        <v>0</v>
      </c>
      <c r="F51" s="5">
        <v>0</v>
      </c>
      <c r="G51" s="94">
        <f t="shared" si="12"/>
        <v>0</v>
      </c>
      <c r="H51" s="79">
        <v>0</v>
      </c>
      <c r="I51" s="5">
        <v>0</v>
      </c>
      <c r="J51" s="153">
        <f t="shared" si="13"/>
        <v>0</v>
      </c>
      <c r="K51" s="194" t="str">
        <f t="shared" si="14"/>
        <v xml:space="preserve"> </v>
      </c>
      <c r="L51" s="198" t="str">
        <f t="shared" si="15"/>
        <v xml:space="preserve"> </v>
      </c>
      <c r="M51" s="95" t="str">
        <f t="shared" si="16"/>
        <v xml:space="preserve"> </v>
      </c>
      <c r="N51" s="96" t="str">
        <f t="shared" si="17"/>
        <v xml:space="preserve"> </v>
      </c>
      <c r="O51" s="199" t="str">
        <f t="shared" si="18"/>
        <v xml:space="preserve"> </v>
      </c>
      <c r="P51" s="198" t="str">
        <f t="shared" si="10"/>
        <v xml:space="preserve"> </v>
      </c>
      <c r="Q51" s="106"/>
      <c r="R51" s="106"/>
      <c r="S51" s="193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6"/>
      <c r="AN51" s="106"/>
      <c r="AO51" s="106"/>
      <c r="AP51" s="106"/>
      <c r="AQ51" s="106"/>
      <c r="AR51" s="106"/>
    </row>
    <row r="52" spans="1:44" x14ac:dyDescent="0.25">
      <c r="A52" s="4" t="s">
        <v>61</v>
      </c>
      <c r="B52" s="79">
        <v>0</v>
      </c>
      <c r="C52" s="5">
        <v>0</v>
      </c>
      <c r="D52" s="130">
        <f t="shared" si="11"/>
        <v>0</v>
      </c>
      <c r="E52" s="80">
        <v>0</v>
      </c>
      <c r="F52" s="5">
        <v>0</v>
      </c>
      <c r="G52" s="94">
        <f t="shared" si="12"/>
        <v>0</v>
      </c>
      <c r="H52" s="79">
        <v>0</v>
      </c>
      <c r="I52" s="5">
        <v>0</v>
      </c>
      <c r="J52" s="153">
        <f t="shared" si="13"/>
        <v>0</v>
      </c>
      <c r="K52" s="194" t="str">
        <f t="shared" si="14"/>
        <v xml:space="preserve"> </v>
      </c>
      <c r="L52" s="198" t="str">
        <f t="shared" si="15"/>
        <v xml:space="preserve"> </v>
      </c>
      <c r="M52" s="95" t="str">
        <f t="shared" si="16"/>
        <v xml:space="preserve"> </v>
      </c>
      <c r="N52" s="96" t="str">
        <f t="shared" si="17"/>
        <v xml:space="preserve"> </v>
      </c>
      <c r="O52" s="199" t="str">
        <f t="shared" si="18"/>
        <v xml:space="preserve"> </v>
      </c>
      <c r="P52" s="198" t="str">
        <f t="shared" si="10"/>
        <v xml:space="preserve"> </v>
      </c>
      <c r="Q52" s="106"/>
      <c r="R52" s="106"/>
      <c r="S52" s="193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  <c r="AR52" s="106"/>
    </row>
    <row r="53" spans="1:44" x14ac:dyDescent="0.25">
      <c r="A53" s="4" t="s">
        <v>37</v>
      </c>
      <c r="B53" s="79">
        <v>0</v>
      </c>
      <c r="C53" s="5">
        <v>0</v>
      </c>
      <c r="D53" s="130">
        <f t="shared" si="11"/>
        <v>0</v>
      </c>
      <c r="E53" s="80">
        <v>0</v>
      </c>
      <c r="F53" s="5">
        <v>0</v>
      </c>
      <c r="G53" s="94">
        <f t="shared" si="12"/>
        <v>0</v>
      </c>
      <c r="H53" s="79">
        <v>4</v>
      </c>
      <c r="I53" s="5">
        <v>11</v>
      </c>
      <c r="J53" s="153">
        <f t="shared" si="13"/>
        <v>7.0041388092964021E-2</v>
      </c>
      <c r="K53" s="194" t="str">
        <f t="shared" si="14"/>
        <v xml:space="preserve"> </v>
      </c>
      <c r="L53" s="198" t="str">
        <f t="shared" si="15"/>
        <v xml:space="preserve"> </v>
      </c>
      <c r="M53" s="95" t="str">
        <f t="shared" si="16"/>
        <v xml:space="preserve"> </v>
      </c>
      <c r="N53" s="96" t="str">
        <f t="shared" si="17"/>
        <v xml:space="preserve"> </v>
      </c>
      <c r="O53" s="199" t="str">
        <f t="shared" si="18"/>
        <v xml:space="preserve"> </v>
      </c>
      <c r="P53" s="198" t="str">
        <f t="shared" si="10"/>
        <v xml:space="preserve"> </v>
      </c>
      <c r="Q53" s="106"/>
      <c r="R53" s="106"/>
      <c r="S53" s="137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/>
      <c r="AO53" s="106"/>
      <c r="AP53" s="106"/>
      <c r="AQ53" s="106"/>
      <c r="AR53" s="106"/>
    </row>
    <row r="54" spans="1:44" ht="17.25" customHeight="1" x14ac:dyDescent="0.25">
      <c r="A54" s="4" t="s">
        <v>83</v>
      </c>
      <c r="B54" s="79">
        <v>0</v>
      </c>
      <c r="C54" s="5">
        <v>0</v>
      </c>
      <c r="D54" s="130">
        <f t="shared" si="11"/>
        <v>0</v>
      </c>
      <c r="E54" s="80">
        <v>0</v>
      </c>
      <c r="F54" s="5">
        <v>0</v>
      </c>
      <c r="G54" s="94">
        <f t="shared" si="12"/>
        <v>0</v>
      </c>
      <c r="H54" s="79">
        <v>0</v>
      </c>
      <c r="I54" s="5">
        <v>0</v>
      </c>
      <c r="J54" s="153">
        <f t="shared" si="13"/>
        <v>0</v>
      </c>
      <c r="K54" s="194" t="str">
        <f t="shared" si="14"/>
        <v xml:space="preserve"> </v>
      </c>
      <c r="L54" s="198" t="str">
        <f t="shared" si="15"/>
        <v xml:space="preserve"> </v>
      </c>
      <c r="M54" s="95" t="str">
        <f t="shared" si="16"/>
        <v xml:space="preserve"> </v>
      </c>
      <c r="N54" s="96" t="str">
        <f t="shared" si="17"/>
        <v xml:space="preserve"> </v>
      </c>
      <c r="O54" s="199" t="str">
        <f t="shared" si="18"/>
        <v xml:space="preserve"> </v>
      </c>
      <c r="P54" s="198" t="str">
        <f t="shared" si="10"/>
        <v xml:space="preserve"> </v>
      </c>
      <c r="Q54" s="106"/>
      <c r="R54" s="106"/>
      <c r="S54" s="137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  <c r="AM54" s="106"/>
      <c r="AN54" s="106"/>
      <c r="AO54" s="106"/>
      <c r="AP54" s="106"/>
      <c r="AQ54" s="106"/>
      <c r="AR54" s="106"/>
    </row>
    <row r="55" spans="1:44" x14ac:dyDescent="0.25">
      <c r="A55" s="4" t="s">
        <v>63</v>
      </c>
      <c r="B55" s="79">
        <v>0</v>
      </c>
      <c r="C55" s="5">
        <v>0</v>
      </c>
      <c r="D55" s="130">
        <f t="shared" si="11"/>
        <v>0</v>
      </c>
      <c r="E55" s="80">
        <v>1</v>
      </c>
      <c r="F55" s="5">
        <v>2</v>
      </c>
      <c r="G55" s="94">
        <f t="shared" si="12"/>
        <v>1.635590448151783E-2</v>
      </c>
      <c r="H55" s="79">
        <v>2</v>
      </c>
      <c r="I55" s="5">
        <v>2</v>
      </c>
      <c r="J55" s="153">
        <f t="shared" si="13"/>
        <v>1.2734797835084369E-2</v>
      </c>
      <c r="K55" s="194" t="str">
        <f t="shared" si="14"/>
        <v xml:space="preserve"> </v>
      </c>
      <c r="L55" s="198" t="str">
        <f t="shared" si="15"/>
        <v xml:space="preserve"> </v>
      </c>
      <c r="M55" s="95" t="str">
        <f t="shared" si="16"/>
        <v xml:space="preserve"> </v>
      </c>
      <c r="N55" s="96" t="str">
        <f t="shared" si="17"/>
        <v xml:space="preserve"> </v>
      </c>
      <c r="O55" s="199">
        <f t="shared" si="18"/>
        <v>50</v>
      </c>
      <c r="P55" s="198">
        <f t="shared" si="10"/>
        <v>100</v>
      </c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</row>
    <row r="56" spans="1:44" x14ac:dyDescent="0.25">
      <c r="A56" s="4" t="s">
        <v>64</v>
      </c>
      <c r="B56" s="79">
        <v>0</v>
      </c>
      <c r="C56" s="5">
        <v>0</v>
      </c>
      <c r="D56" s="130">
        <f t="shared" si="11"/>
        <v>0</v>
      </c>
      <c r="E56" s="80">
        <v>0</v>
      </c>
      <c r="F56" s="5">
        <v>0</v>
      </c>
      <c r="G56" s="94">
        <f t="shared" si="12"/>
        <v>0</v>
      </c>
      <c r="H56" s="79">
        <v>0</v>
      </c>
      <c r="I56" s="5">
        <v>0</v>
      </c>
      <c r="J56" s="153">
        <f t="shared" si="13"/>
        <v>0</v>
      </c>
      <c r="K56" s="194" t="str">
        <f t="shared" si="14"/>
        <v xml:space="preserve"> </v>
      </c>
      <c r="L56" s="198" t="str">
        <f t="shared" si="15"/>
        <v xml:space="preserve"> </v>
      </c>
      <c r="M56" s="95" t="str">
        <f t="shared" si="16"/>
        <v xml:space="preserve"> </v>
      </c>
      <c r="N56" s="96" t="str">
        <f t="shared" si="17"/>
        <v xml:space="preserve"> </v>
      </c>
      <c r="O56" s="199" t="str">
        <f t="shared" si="18"/>
        <v xml:space="preserve"> </v>
      </c>
      <c r="P56" s="198" t="str">
        <f t="shared" si="10"/>
        <v xml:space="preserve"> </v>
      </c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</row>
    <row r="57" spans="1:44" x14ac:dyDescent="0.25">
      <c r="A57" s="4" t="s">
        <v>38</v>
      </c>
      <c r="B57" s="79">
        <v>0</v>
      </c>
      <c r="C57" s="5">
        <v>0</v>
      </c>
      <c r="D57" s="130">
        <f t="shared" si="11"/>
        <v>0</v>
      </c>
      <c r="E57" s="80">
        <v>1</v>
      </c>
      <c r="F57" s="5">
        <v>1</v>
      </c>
      <c r="G57" s="94">
        <f t="shared" si="12"/>
        <v>8.177952240758915E-3</v>
      </c>
      <c r="H57" s="79">
        <v>3</v>
      </c>
      <c r="I57" s="5">
        <v>7</v>
      </c>
      <c r="J57" s="153">
        <f t="shared" si="13"/>
        <v>4.4571792422795291E-2</v>
      </c>
      <c r="K57" s="194" t="str">
        <f t="shared" si="14"/>
        <v xml:space="preserve"> </v>
      </c>
      <c r="L57" s="198" t="str">
        <f t="shared" si="15"/>
        <v xml:space="preserve"> </v>
      </c>
      <c r="M57" s="95" t="str">
        <f t="shared" si="16"/>
        <v xml:space="preserve"> </v>
      </c>
      <c r="N57" s="96" t="str">
        <f t="shared" si="17"/>
        <v xml:space="preserve"> </v>
      </c>
      <c r="O57" s="199">
        <f t="shared" si="18"/>
        <v>33.333333333333329</v>
      </c>
      <c r="P57" s="198">
        <f t="shared" si="10"/>
        <v>14.285714285714285</v>
      </c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  <c r="AN57" s="106"/>
      <c r="AO57" s="106"/>
      <c r="AP57" s="106"/>
      <c r="AQ57" s="106"/>
      <c r="AR57" s="106"/>
    </row>
    <row r="58" spans="1:44" x14ac:dyDescent="0.25">
      <c r="A58" s="4" t="s">
        <v>39</v>
      </c>
      <c r="B58" s="79">
        <v>0</v>
      </c>
      <c r="C58" s="5">
        <v>0</v>
      </c>
      <c r="D58" s="130">
        <f t="shared" si="11"/>
        <v>0</v>
      </c>
      <c r="E58" s="80">
        <v>0</v>
      </c>
      <c r="F58" s="5">
        <v>0</v>
      </c>
      <c r="G58" s="94">
        <f t="shared" si="12"/>
        <v>0</v>
      </c>
      <c r="H58" s="79">
        <v>0</v>
      </c>
      <c r="I58" s="5">
        <v>0</v>
      </c>
      <c r="J58" s="153">
        <f t="shared" si="13"/>
        <v>0</v>
      </c>
      <c r="K58" s="194" t="str">
        <f t="shared" si="14"/>
        <v xml:space="preserve"> </v>
      </c>
      <c r="L58" s="198" t="str">
        <f t="shared" si="15"/>
        <v xml:space="preserve"> </v>
      </c>
      <c r="M58" s="95" t="str">
        <f t="shared" si="16"/>
        <v xml:space="preserve"> </v>
      </c>
      <c r="N58" s="96" t="str">
        <f t="shared" si="17"/>
        <v xml:space="preserve"> </v>
      </c>
      <c r="O58" s="199" t="str">
        <f t="shared" si="18"/>
        <v xml:space="preserve"> </v>
      </c>
      <c r="P58" s="198" t="str">
        <f t="shared" si="10"/>
        <v xml:space="preserve"> </v>
      </c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106"/>
      <c r="AN58" s="106"/>
      <c r="AO58" s="106"/>
      <c r="AP58" s="106"/>
      <c r="AQ58" s="106"/>
      <c r="AR58" s="106"/>
    </row>
    <row r="59" spans="1:44" ht="17.25" customHeight="1" x14ac:dyDescent="0.25">
      <c r="A59" s="4" t="s">
        <v>66</v>
      </c>
      <c r="B59" s="79">
        <v>0</v>
      </c>
      <c r="C59" s="5">
        <v>0</v>
      </c>
      <c r="D59" s="130">
        <f t="shared" si="11"/>
        <v>0</v>
      </c>
      <c r="E59" s="80">
        <v>0</v>
      </c>
      <c r="F59" s="5">
        <v>0</v>
      </c>
      <c r="G59" s="94">
        <f t="shared" si="12"/>
        <v>0</v>
      </c>
      <c r="H59" s="79">
        <v>0</v>
      </c>
      <c r="I59" s="5">
        <v>0</v>
      </c>
      <c r="J59" s="153">
        <f t="shared" si="13"/>
        <v>0</v>
      </c>
      <c r="K59" s="194" t="str">
        <f t="shared" si="14"/>
        <v xml:space="preserve"> </v>
      </c>
      <c r="L59" s="198" t="str">
        <f t="shared" si="15"/>
        <v xml:space="preserve"> </v>
      </c>
      <c r="M59" s="95" t="str">
        <f t="shared" si="16"/>
        <v xml:space="preserve"> </v>
      </c>
      <c r="N59" s="96" t="str">
        <f t="shared" si="17"/>
        <v xml:space="preserve"> </v>
      </c>
      <c r="O59" s="199" t="str">
        <f t="shared" si="18"/>
        <v xml:space="preserve"> </v>
      </c>
      <c r="P59" s="198" t="str">
        <f t="shared" si="10"/>
        <v xml:space="preserve"> </v>
      </c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106"/>
      <c r="AN59" s="106"/>
      <c r="AO59" s="106"/>
      <c r="AP59" s="106"/>
      <c r="AQ59" s="106"/>
      <c r="AR59" s="106"/>
    </row>
    <row r="60" spans="1:44" x14ac:dyDescent="0.25">
      <c r="A60" s="4" t="s">
        <v>67</v>
      </c>
      <c r="B60" s="79">
        <v>0</v>
      </c>
      <c r="C60" s="5">
        <v>0</v>
      </c>
      <c r="D60" s="130">
        <f t="shared" si="11"/>
        <v>0</v>
      </c>
      <c r="E60" s="80">
        <v>0</v>
      </c>
      <c r="F60" s="5">
        <v>0</v>
      </c>
      <c r="G60" s="94">
        <f t="shared" si="12"/>
        <v>0</v>
      </c>
      <c r="H60" s="79">
        <v>0</v>
      </c>
      <c r="I60" s="5">
        <v>0</v>
      </c>
      <c r="J60" s="153">
        <f t="shared" si="13"/>
        <v>0</v>
      </c>
      <c r="K60" s="194" t="str">
        <f t="shared" si="14"/>
        <v xml:space="preserve"> </v>
      </c>
      <c r="L60" s="198" t="str">
        <f t="shared" si="15"/>
        <v xml:space="preserve"> </v>
      </c>
      <c r="M60" s="95" t="str">
        <f t="shared" si="16"/>
        <v xml:space="preserve"> </v>
      </c>
      <c r="N60" s="96" t="str">
        <f t="shared" si="17"/>
        <v xml:space="preserve"> </v>
      </c>
      <c r="O60" s="199" t="str">
        <f t="shared" si="18"/>
        <v xml:space="preserve"> </v>
      </c>
      <c r="P60" s="198" t="str">
        <f t="shared" si="10"/>
        <v xml:space="preserve"> </v>
      </c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</row>
    <row r="61" spans="1:44" x14ac:dyDescent="0.25">
      <c r="A61" s="4" t="s">
        <v>56</v>
      </c>
      <c r="B61" s="79">
        <v>0</v>
      </c>
      <c r="C61" s="5">
        <v>0</v>
      </c>
      <c r="D61" s="130">
        <f t="shared" si="11"/>
        <v>0</v>
      </c>
      <c r="E61" s="80">
        <v>0</v>
      </c>
      <c r="F61" s="5">
        <v>0</v>
      </c>
      <c r="G61" s="94">
        <f t="shared" si="12"/>
        <v>0</v>
      </c>
      <c r="H61" s="79">
        <v>0</v>
      </c>
      <c r="I61" s="5">
        <v>0</v>
      </c>
      <c r="J61" s="153">
        <f t="shared" si="13"/>
        <v>0</v>
      </c>
      <c r="K61" s="194" t="str">
        <f t="shared" si="14"/>
        <v xml:space="preserve"> </v>
      </c>
      <c r="L61" s="198" t="str">
        <f t="shared" si="15"/>
        <v xml:space="preserve"> </v>
      </c>
      <c r="M61" s="95" t="str">
        <f t="shared" si="16"/>
        <v xml:space="preserve"> </v>
      </c>
      <c r="N61" s="96" t="str">
        <f t="shared" si="17"/>
        <v xml:space="preserve"> </v>
      </c>
      <c r="O61" s="199" t="str">
        <f t="shared" si="18"/>
        <v xml:space="preserve"> </v>
      </c>
      <c r="P61" s="198" t="str">
        <f t="shared" si="10"/>
        <v xml:space="preserve"> </v>
      </c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</row>
    <row r="62" spans="1:44" x14ac:dyDescent="0.25">
      <c r="A62" s="4" t="s">
        <v>69</v>
      </c>
      <c r="B62" s="79">
        <v>0</v>
      </c>
      <c r="C62" s="5">
        <v>0</v>
      </c>
      <c r="D62" s="130">
        <f t="shared" si="11"/>
        <v>0</v>
      </c>
      <c r="E62" s="80">
        <v>0</v>
      </c>
      <c r="F62" s="5">
        <v>3</v>
      </c>
      <c r="G62" s="94">
        <f t="shared" si="12"/>
        <v>2.4533856722276742E-2</v>
      </c>
      <c r="H62" s="79">
        <v>0</v>
      </c>
      <c r="I62" s="5">
        <v>0</v>
      </c>
      <c r="J62" s="153">
        <f t="shared" si="13"/>
        <v>0</v>
      </c>
      <c r="K62" s="194" t="str">
        <f t="shared" si="14"/>
        <v xml:space="preserve"> </v>
      </c>
      <c r="L62" s="198" t="str">
        <f t="shared" si="15"/>
        <v xml:space="preserve"> </v>
      </c>
      <c r="M62" s="95" t="str">
        <f t="shared" si="16"/>
        <v xml:space="preserve"> </v>
      </c>
      <c r="N62" s="96" t="str">
        <f t="shared" si="17"/>
        <v xml:space="preserve"> </v>
      </c>
      <c r="O62" s="199" t="str">
        <f t="shared" si="18"/>
        <v xml:space="preserve"> </v>
      </c>
      <c r="P62" s="198" t="str">
        <f t="shared" si="10"/>
        <v xml:space="preserve"> </v>
      </c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</row>
    <row r="63" spans="1:44" x14ac:dyDescent="0.25">
      <c r="A63" s="4" t="s">
        <v>70</v>
      </c>
      <c r="B63" s="79">
        <v>0</v>
      </c>
      <c r="C63" s="5">
        <v>0</v>
      </c>
      <c r="D63" s="130">
        <f t="shared" si="11"/>
        <v>0</v>
      </c>
      <c r="E63" s="80">
        <v>0</v>
      </c>
      <c r="F63" s="5">
        <v>0</v>
      </c>
      <c r="G63" s="94">
        <f t="shared" si="12"/>
        <v>0</v>
      </c>
      <c r="H63" s="79">
        <v>3</v>
      </c>
      <c r="I63" s="5">
        <v>3</v>
      </c>
      <c r="J63" s="153">
        <f t="shared" si="13"/>
        <v>1.9102196752626553E-2</v>
      </c>
      <c r="K63" s="194" t="str">
        <f t="shared" si="14"/>
        <v xml:space="preserve"> </v>
      </c>
      <c r="L63" s="198" t="str">
        <f t="shared" si="15"/>
        <v xml:space="preserve"> </v>
      </c>
      <c r="M63" s="95" t="str">
        <f t="shared" si="16"/>
        <v xml:space="preserve"> </v>
      </c>
      <c r="N63" s="96" t="str">
        <f t="shared" si="17"/>
        <v xml:space="preserve"> </v>
      </c>
      <c r="O63" s="199" t="str">
        <f t="shared" si="18"/>
        <v xml:space="preserve"> </v>
      </c>
      <c r="P63" s="198" t="str">
        <f t="shared" si="10"/>
        <v xml:space="preserve"> </v>
      </c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</row>
    <row r="64" spans="1:44" x14ac:dyDescent="0.25">
      <c r="A64" s="4" t="s">
        <v>71</v>
      </c>
      <c r="B64" s="79">
        <v>0</v>
      </c>
      <c r="C64" s="5">
        <v>0</v>
      </c>
      <c r="D64" s="130">
        <f t="shared" si="11"/>
        <v>0</v>
      </c>
      <c r="E64" s="80">
        <v>0</v>
      </c>
      <c r="F64" s="5">
        <v>0</v>
      </c>
      <c r="G64" s="94">
        <f t="shared" si="12"/>
        <v>0</v>
      </c>
      <c r="H64" s="79">
        <v>0</v>
      </c>
      <c r="I64" s="5">
        <v>0</v>
      </c>
      <c r="J64" s="153">
        <f t="shared" si="13"/>
        <v>0</v>
      </c>
      <c r="K64" s="194" t="str">
        <f t="shared" si="14"/>
        <v xml:space="preserve"> </v>
      </c>
      <c r="L64" s="198" t="str">
        <f t="shared" si="15"/>
        <v xml:space="preserve"> </v>
      </c>
      <c r="M64" s="95" t="str">
        <f t="shared" si="16"/>
        <v xml:space="preserve"> </v>
      </c>
      <c r="N64" s="96" t="str">
        <f t="shared" si="17"/>
        <v xml:space="preserve"> </v>
      </c>
      <c r="O64" s="199" t="str">
        <f t="shared" si="18"/>
        <v xml:space="preserve"> </v>
      </c>
      <c r="P64" s="198" t="str">
        <f t="shared" si="10"/>
        <v xml:space="preserve"> </v>
      </c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  <c r="AL64" s="106"/>
      <c r="AM64" s="106"/>
      <c r="AN64" s="106"/>
      <c r="AO64" s="106"/>
      <c r="AP64" s="106"/>
      <c r="AQ64" s="106"/>
      <c r="AR64" s="106"/>
    </row>
    <row r="65" spans="1:44" x14ac:dyDescent="0.25">
      <c r="A65" s="4" t="s">
        <v>42</v>
      </c>
      <c r="B65" s="79">
        <v>0</v>
      </c>
      <c r="C65" s="5">
        <v>0</v>
      </c>
      <c r="D65" s="130">
        <f t="shared" si="11"/>
        <v>0</v>
      </c>
      <c r="E65" s="80">
        <v>0</v>
      </c>
      <c r="F65" s="5">
        <v>0</v>
      </c>
      <c r="G65" s="94">
        <f t="shared" si="12"/>
        <v>0</v>
      </c>
      <c r="H65" s="79">
        <v>2</v>
      </c>
      <c r="I65" s="5">
        <v>14</v>
      </c>
      <c r="J65" s="153">
        <f t="shared" si="13"/>
        <v>8.9143584845590582E-2</v>
      </c>
      <c r="K65" s="194" t="str">
        <f t="shared" si="14"/>
        <v xml:space="preserve"> </v>
      </c>
      <c r="L65" s="198" t="str">
        <f t="shared" si="15"/>
        <v xml:space="preserve"> </v>
      </c>
      <c r="M65" s="95" t="str">
        <f t="shared" si="16"/>
        <v xml:space="preserve"> </v>
      </c>
      <c r="N65" s="96" t="str">
        <f t="shared" si="17"/>
        <v xml:space="preserve"> </v>
      </c>
      <c r="O65" s="199" t="str">
        <f t="shared" si="18"/>
        <v xml:space="preserve"> </v>
      </c>
      <c r="P65" s="198" t="str">
        <f t="shared" si="10"/>
        <v xml:space="preserve"> </v>
      </c>
      <c r="Q65" s="106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  <c r="AR65" s="106"/>
    </row>
    <row r="66" spans="1:44" x14ac:dyDescent="0.25">
      <c r="A66" s="4" t="s">
        <v>84</v>
      </c>
      <c r="B66" s="79">
        <v>0</v>
      </c>
      <c r="C66" s="5">
        <v>0</v>
      </c>
      <c r="D66" s="130">
        <f t="shared" si="11"/>
        <v>0</v>
      </c>
      <c r="E66" s="80">
        <v>0</v>
      </c>
      <c r="F66" s="5">
        <v>0</v>
      </c>
      <c r="G66" s="94">
        <f t="shared" si="12"/>
        <v>0</v>
      </c>
      <c r="H66" s="79">
        <v>0</v>
      </c>
      <c r="I66" s="5">
        <v>0</v>
      </c>
      <c r="J66" s="153">
        <f t="shared" si="13"/>
        <v>0</v>
      </c>
      <c r="K66" s="194" t="str">
        <f t="shared" si="14"/>
        <v xml:space="preserve"> </v>
      </c>
      <c r="L66" s="198" t="str">
        <f t="shared" si="15"/>
        <v xml:space="preserve"> </v>
      </c>
      <c r="M66" s="95" t="str">
        <f t="shared" si="16"/>
        <v xml:space="preserve"> </v>
      </c>
      <c r="N66" s="96" t="str">
        <f t="shared" si="17"/>
        <v xml:space="preserve"> </v>
      </c>
      <c r="O66" s="199" t="str">
        <f t="shared" si="18"/>
        <v xml:space="preserve"> </v>
      </c>
      <c r="P66" s="198" t="str">
        <f t="shared" si="10"/>
        <v xml:space="preserve"> </v>
      </c>
      <c r="Q66" s="106"/>
      <c r="R66" s="106"/>
      <c r="S66" s="106"/>
      <c r="T66" s="106"/>
      <c r="U66" s="106"/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106"/>
      <c r="AK66" s="106"/>
      <c r="AL66" s="106"/>
      <c r="AM66" s="106"/>
      <c r="AN66" s="106"/>
      <c r="AO66" s="106"/>
      <c r="AP66" s="106"/>
      <c r="AQ66" s="106"/>
      <c r="AR66" s="106"/>
    </row>
    <row r="67" spans="1:44" x14ac:dyDescent="0.25">
      <c r="A67" s="4" t="s">
        <v>46</v>
      </c>
      <c r="B67" s="79">
        <v>0</v>
      </c>
      <c r="C67" s="5">
        <v>0</v>
      </c>
      <c r="D67" s="130">
        <f t="shared" si="11"/>
        <v>0</v>
      </c>
      <c r="E67" s="80">
        <v>0</v>
      </c>
      <c r="F67" s="5">
        <v>0</v>
      </c>
      <c r="G67" s="94">
        <f t="shared" si="12"/>
        <v>0</v>
      </c>
      <c r="H67" s="79">
        <v>0</v>
      </c>
      <c r="I67" s="5">
        <v>0</v>
      </c>
      <c r="J67" s="153">
        <f t="shared" si="13"/>
        <v>0</v>
      </c>
      <c r="K67" s="194" t="str">
        <f t="shared" si="14"/>
        <v xml:space="preserve"> </v>
      </c>
      <c r="L67" s="198" t="str">
        <f t="shared" si="15"/>
        <v xml:space="preserve"> </v>
      </c>
      <c r="M67" s="95" t="str">
        <f t="shared" si="16"/>
        <v xml:space="preserve"> </v>
      </c>
      <c r="N67" s="96" t="str">
        <f t="shared" si="17"/>
        <v xml:space="preserve"> </v>
      </c>
      <c r="O67" s="199" t="str">
        <f t="shared" si="18"/>
        <v xml:space="preserve"> </v>
      </c>
      <c r="P67" s="198" t="str">
        <f t="shared" si="10"/>
        <v xml:space="preserve"> </v>
      </c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  <c r="AM67" s="106"/>
      <c r="AN67" s="106"/>
      <c r="AO67" s="106"/>
      <c r="AP67" s="106"/>
      <c r="AQ67" s="106"/>
      <c r="AR67" s="106"/>
    </row>
    <row r="68" spans="1:44" ht="17.25" customHeight="1" x14ac:dyDescent="0.25">
      <c r="A68" s="4" t="s">
        <v>62</v>
      </c>
      <c r="B68" s="79">
        <v>0</v>
      </c>
      <c r="C68" s="5">
        <v>0</v>
      </c>
      <c r="D68" s="130">
        <f t="shared" si="11"/>
        <v>0</v>
      </c>
      <c r="E68" s="80">
        <v>0</v>
      </c>
      <c r="F68" s="5">
        <v>0</v>
      </c>
      <c r="G68" s="94">
        <f t="shared" si="12"/>
        <v>0</v>
      </c>
      <c r="H68" s="79">
        <v>0</v>
      </c>
      <c r="I68" s="5">
        <v>0</v>
      </c>
      <c r="J68" s="153">
        <f t="shared" si="13"/>
        <v>0</v>
      </c>
      <c r="K68" s="194" t="str">
        <f t="shared" si="14"/>
        <v xml:space="preserve"> </v>
      </c>
      <c r="L68" s="198" t="str">
        <f t="shared" si="15"/>
        <v xml:space="preserve"> </v>
      </c>
      <c r="M68" s="95" t="str">
        <f t="shared" si="16"/>
        <v xml:space="preserve"> </v>
      </c>
      <c r="N68" s="96" t="str">
        <f t="shared" si="17"/>
        <v xml:space="preserve"> </v>
      </c>
      <c r="O68" s="199" t="str">
        <f t="shared" si="18"/>
        <v xml:space="preserve"> </v>
      </c>
      <c r="P68" s="198" t="str">
        <f t="shared" si="10"/>
        <v xml:space="preserve"> </v>
      </c>
      <c r="Q68" s="106"/>
      <c r="R68" s="106"/>
      <c r="S68" s="106"/>
      <c r="T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106"/>
      <c r="AK68" s="106"/>
      <c r="AL68" s="106"/>
      <c r="AM68" s="106"/>
      <c r="AN68" s="106"/>
      <c r="AO68" s="106"/>
      <c r="AP68" s="106"/>
      <c r="AQ68" s="106"/>
      <c r="AR68" s="106"/>
    </row>
    <row r="69" spans="1:44" x14ac:dyDescent="0.25">
      <c r="A69" s="4" t="s">
        <v>23</v>
      </c>
      <c r="B69" s="79">
        <v>0</v>
      </c>
      <c r="C69" s="5">
        <v>0</v>
      </c>
      <c r="D69" s="130">
        <f t="shared" si="11"/>
        <v>0</v>
      </c>
      <c r="E69" s="80">
        <v>1</v>
      </c>
      <c r="F69" s="5">
        <v>1</v>
      </c>
      <c r="G69" s="94">
        <f t="shared" si="12"/>
        <v>8.177952240758915E-3</v>
      </c>
      <c r="H69" s="79">
        <v>4</v>
      </c>
      <c r="I69" s="5">
        <v>7</v>
      </c>
      <c r="J69" s="153">
        <f t="shared" si="13"/>
        <v>4.4571792422795291E-2</v>
      </c>
      <c r="K69" s="194" t="str">
        <f t="shared" si="14"/>
        <v xml:space="preserve"> </v>
      </c>
      <c r="L69" s="198" t="str">
        <f t="shared" si="15"/>
        <v xml:space="preserve"> </v>
      </c>
      <c r="M69" s="95" t="str">
        <f t="shared" si="16"/>
        <v xml:space="preserve"> </v>
      </c>
      <c r="N69" s="96" t="str">
        <f t="shared" si="17"/>
        <v xml:space="preserve"> </v>
      </c>
      <c r="O69" s="199">
        <f t="shared" si="18"/>
        <v>25</v>
      </c>
      <c r="P69" s="198">
        <f t="shared" si="10"/>
        <v>14.285714285714285</v>
      </c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  <c r="AI69" s="106"/>
      <c r="AJ69" s="106"/>
      <c r="AK69" s="106"/>
      <c r="AL69" s="106"/>
      <c r="AM69" s="106"/>
      <c r="AN69" s="106"/>
      <c r="AO69" s="106"/>
      <c r="AP69" s="106"/>
      <c r="AQ69" s="106"/>
      <c r="AR69" s="106"/>
    </row>
    <row r="70" spans="1:44" x14ac:dyDescent="0.25">
      <c r="A70" s="4" t="s">
        <v>75</v>
      </c>
      <c r="B70" s="79">
        <v>0</v>
      </c>
      <c r="C70" s="5">
        <v>0</v>
      </c>
      <c r="D70" s="130">
        <f t="shared" ref="D70:D82" si="19">IF($C$83&lt;&gt;0,C70/$C$83*100,0)</f>
        <v>0</v>
      </c>
      <c r="E70" s="80">
        <v>0</v>
      </c>
      <c r="F70" s="5">
        <v>0</v>
      </c>
      <c r="G70" s="94">
        <f t="shared" ref="G70:G78" si="20">IF($F$83&lt;&gt;0,F70/$F$83*100,0)</f>
        <v>0</v>
      </c>
      <c r="H70" s="79">
        <v>2</v>
      </c>
      <c r="I70" s="5">
        <v>2</v>
      </c>
      <c r="J70" s="153">
        <f t="shared" ref="J70:J78" si="21">IF($I$83&lt;&gt;0,I70/$I$83*100,0)</f>
        <v>1.2734797835084369E-2</v>
      </c>
      <c r="K70" s="194" t="str">
        <f t="shared" ref="K70:L83" si="22">IF(OR(B70&lt;&gt;0)*(E70&lt;&gt;0),B70/E70*100," ")</f>
        <v xml:space="preserve"> </v>
      </c>
      <c r="L70" s="198" t="str">
        <f t="shared" ref="L70:L80" si="23">IF(OR(C70&lt;&gt;0)*(F70&lt;&gt;0),C70/F70*100," ")</f>
        <v xml:space="preserve"> </v>
      </c>
      <c r="M70" s="95" t="str">
        <f t="shared" ref="M70:N83" si="24">IF(OR(B70&lt;&gt;0)*(H70&lt;&gt;0),B70/H70*100," ")</f>
        <v xml:space="preserve"> </v>
      </c>
      <c r="N70" s="96" t="str">
        <f t="shared" ref="N70:N80" si="25">IF(OR(C70&lt;&gt;0)*(I70&lt;&gt;0),C70/I70*100," ")</f>
        <v xml:space="preserve"> </v>
      </c>
      <c r="O70" s="199" t="str">
        <f t="shared" si="18"/>
        <v xml:space="preserve"> </v>
      </c>
      <c r="P70" s="198" t="str">
        <f t="shared" si="10"/>
        <v xml:space="preserve"> </v>
      </c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6"/>
      <c r="AI70" s="106"/>
      <c r="AJ70" s="106"/>
      <c r="AK70" s="106"/>
      <c r="AL70" s="106"/>
      <c r="AM70" s="106"/>
      <c r="AN70" s="106"/>
      <c r="AO70" s="106"/>
      <c r="AP70" s="106"/>
      <c r="AQ70" s="106"/>
      <c r="AR70" s="106"/>
    </row>
    <row r="71" spans="1:44" x14ac:dyDescent="0.25">
      <c r="A71" s="4" t="s">
        <v>72</v>
      </c>
      <c r="B71" s="79">
        <v>0</v>
      </c>
      <c r="C71" s="5">
        <v>0</v>
      </c>
      <c r="D71" s="130">
        <f t="shared" si="19"/>
        <v>0</v>
      </c>
      <c r="E71" s="80">
        <v>0</v>
      </c>
      <c r="F71" s="5">
        <v>0</v>
      </c>
      <c r="G71" s="94">
        <f t="shared" si="20"/>
        <v>0</v>
      </c>
      <c r="H71" s="79">
        <v>0</v>
      </c>
      <c r="I71" s="5">
        <v>0</v>
      </c>
      <c r="J71" s="153">
        <f t="shared" si="21"/>
        <v>0</v>
      </c>
      <c r="K71" s="194" t="str">
        <f t="shared" si="22"/>
        <v xml:space="preserve"> </v>
      </c>
      <c r="L71" s="198" t="str">
        <f t="shared" si="23"/>
        <v xml:space="preserve"> </v>
      </c>
      <c r="M71" s="95" t="str">
        <f t="shared" si="24"/>
        <v xml:space="preserve"> </v>
      </c>
      <c r="N71" s="96" t="str">
        <f t="shared" si="25"/>
        <v xml:space="preserve"> </v>
      </c>
      <c r="O71" s="199" t="str">
        <f t="shared" ref="O71:P83" si="26">IF(OR(E71&lt;&gt;0)*(H71&lt;&gt;0),E71/H71*100," ")</f>
        <v xml:space="preserve"> </v>
      </c>
      <c r="P71" s="198" t="str">
        <f t="shared" ref="P71:P80" si="27">IF(OR(F71&lt;&gt;0)*(I71&lt;&gt;0),F71/I71*100," ")</f>
        <v xml:space="preserve"> </v>
      </c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  <c r="AM71" s="106"/>
      <c r="AN71" s="106"/>
      <c r="AO71" s="106"/>
      <c r="AP71" s="106"/>
      <c r="AQ71" s="106"/>
      <c r="AR71" s="106"/>
    </row>
    <row r="72" spans="1:44" x14ac:dyDescent="0.25">
      <c r="A72" s="4" t="s">
        <v>92</v>
      </c>
      <c r="B72" s="79">
        <v>0</v>
      </c>
      <c r="C72" s="5">
        <v>0</v>
      </c>
      <c r="D72" s="130">
        <f t="shared" si="19"/>
        <v>0</v>
      </c>
      <c r="E72" s="80">
        <v>0</v>
      </c>
      <c r="F72" s="5">
        <v>0</v>
      </c>
      <c r="G72" s="94">
        <f t="shared" si="20"/>
        <v>0</v>
      </c>
      <c r="H72" s="79">
        <v>2</v>
      </c>
      <c r="I72" s="5">
        <v>2</v>
      </c>
      <c r="J72" s="153">
        <f t="shared" si="21"/>
        <v>1.2734797835084369E-2</v>
      </c>
      <c r="K72" s="194" t="str">
        <f t="shared" si="22"/>
        <v xml:space="preserve"> </v>
      </c>
      <c r="L72" s="198" t="str">
        <f t="shared" si="23"/>
        <v xml:space="preserve"> </v>
      </c>
      <c r="M72" s="95" t="str">
        <f t="shared" si="24"/>
        <v xml:space="preserve"> </v>
      </c>
      <c r="N72" s="96" t="str">
        <f t="shared" si="25"/>
        <v xml:space="preserve"> </v>
      </c>
      <c r="O72" s="199" t="str">
        <f t="shared" si="26"/>
        <v xml:space="preserve"> </v>
      </c>
      <c r="P72" s="198" t="str">
        <f t="shared" si="27"/>
        <v xml:space="preserve"> </v>
      </c>
      <c r="Q72" s="106"/>
      <c r="R72" s="106"/>
      <c r="S72" s="106"/>
      <c r="T72" s="106"/>
      <c r="U72" s="106"/>
      <c r="V72" s="106"/>
      <c r="W72" s="106"/>
      <c r="X72" s="106"/>
      <c r="Y72" s="106"/>
      <c r="Z72" s="106"/>
      <c r="AA72" s="106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106"/>
      <c r="AN72" s="106"/>
      <c r="AO72" s="106"/>
      <c r="AP72" s="106"/>
      <c r="AQ72" s="106"/>
      <c r="AR72" s="106"/>
    </row>
    <row r="73" spans="1:44" ht="17.25" customHeight="1" x14ac:dyDescent="0.25">
      <c r="A73" s="4" t="s">
        <v>94</v>
      </c>
      <c r="B73" s="79">
        <v>0</v>
      </c>
      <c r="C73" s="5">
        <v>0</v>
      </c>
      <c r="D73" s="130">
        <f t="shared" si="19"/>
        <v>0</v>
      </c>
      <c r="E73" s="80">
        <v>0</v>
      </c>
      <c r="F73" s="5">
        <v>0</v>
      </c>
      <c r="G73" s="94">
        <f t="shared" si="20"/>
        <v>0</v>
      </c>
      <c r="H73" s="79">
        <v>0</v>
      </c>
      <c r="I73" s="5">
        <v>0</v>
      </c>
      <c r="J73" s="153">
        <f t="shared" si="21"/>
        <v>0</v>
      </c>
      <c r="K73" s="194" t="str">
        <f t="shared" si="22"/>
        <v xml:space="preserve"> </v>
      </c>
      <c r="L73" s="198" t="str">
        <f t="shared" si="23"/>
        <v xml:space="preserve"> </v>
      </c>
      <c r="M73" s="95" t="str">
        <f t="shared" si="24"/>
        <v xml:space="preserve"> </v>
      </c>
      <c r="N73" s="96" t="str">
        <f t="shared" si="25"/>
        <v xml:space="preserve"> </v>
      </c>
      <c r="O73" s="199" t="str">
        <f t="shared" si="26"/>
        <v xml:space="preserve"> </v>
      </c>
      <c r="P73" s="198" t="str">
        <f t="shared" si="27"/>
        <v xml:space="preserve"> </v>
      </c>
      <c r="Q73" s="106"/>
      <c r="R73" s="106"/>
      <c r="S73" s="106"/>
      <c r="T73" s="106"/>
      <c r="U73" s="106"/>
      <c r="V73" s="106"/>
      <c r="W73" s="106"/>
      <c r="X73" s="106"/>
      <c r="Y73" s="106"/>
      <c r="Z73" s="106"/>
      <c r="AA73" s="106"/>
      <c r="AB73" s="106"/>
      <c r="AC73" s="106"/>
      <c r="AD73" s="106"/>
      <c r="AE73" s="106"/>
      <c r="AF73" s="106"/>
      <c r="AG73" s="106"/>
      <c r="AH73" s="106"/>
      <c r="AI73" s="106"/>
      <c r="AJ73" s="106"/>
      <c r="AK73" s="106"/>
      <c r="AL73" s="106"/>
      <c r="AM73" s="106"/>
      <c r="AN73" s="106"/>
      <c r="AO73" s="106"/>
      <c r="AP73" s="106"/>
      <c r="AQ73" s="106"/>
      <c r="AR73" s="106"/>
    </row>
    <row r="74" spans="1:44" ht="17.25" customHeight="1" x14ac:dyDescent="0.25">
      <c r="A74" s="4" t="s">
        <v>90</v>
      </c>
      <c r="B74" s="79">
        <v>0</v>
      </c>
      <c r="C74" s="5">
        <v>0</v>
      </c>
      <c r="D74" s="130">
        <f t="shared" si="19"/>
        <v>0</v>
      </c>
      <c r="E74" s="80">
        <v>0</v>
      </c>
      <c r="F74" s="5">
        <v>0</v>
      </c>
      <c r="G74" s="94">
        <f t="shared" si="20"/>
        <v>0</v>
      </c>
      <c r="H74" s="79">
        <v>0</v>
      </c>
      <c r="I74" s="5">
        <v>0</v>
      </c>
      <c r="J74" s="153">
        <f t="shared" si="21"/>
        <v>0</v>
      </c>
      <c r="K74" s="194" t="str">
        <f t="shared" si="22"/>
        <v xml:space="preserve"> </v>
      </c>
      <c r="L74" s="198" t="str">
        <f t="shared" si="23"/>
        <v xml:space="preserve"> </v>
      </c>
      <c r="M74" s="95" t="str">
        <f t="shared" si="24"/>
        <v xml:space="preserve"> </v>
      </c>
      <c r="N74" s="96" t="str">
        <f t="shared" si="25"/>
        <v xml:space="preserve"> </v>
      </c>
      <c r="O74" s="199" t="str">
        <f t="shared" si="26"/>
        <v xml:space="preserve"> </v>
      </c>
      <c r="P74" s="198" t="str">
        <f t="shared" si="27"/>
        <v xml:space="preserve"> </v>
      </c>
      <c r="Q74" s="106"/>
      <c r="R74" s="106"/>
      <c r="S74" s="106"/>
      <c r="T74" s="106"/>
      <c r="U74" s="106"/>
      <c r="V74" s="106"/>
      <c r="W74" s="106"/>
      <c r="X74" s="106"/>
      <c r="Y74" s="106"/>
      <c r="Z74" s="106"/>
      <c r="AA74" s="106"/>
      <c r="AB74" s="106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  <c r="AM74" s="106"/>
      <c r="AN74" s="106"/>
      <c r="AO74" s="106"/>
      <c r="AP74" s="106"/>
      <c r="AQ74" s="106"/>
      <c r="AR74" s="106"/>
    </row>
    <row r="75" spans="1:44" x14ac:dyDescent="0.25">
      <c r="A75" s="4" t="s">
        <v>95</v>
      </c>
      <c r="B75" s="79">
        <v>0</v>
      </c>
      <c r="C75" s="5">
        <v>0</v>
      </c>
      <c r="D75" s="130">
        <f t="shared" si="19"/>
        <v>0</v>
      </c>
      <c r="E75" s="80">
        <v>0</v>
      </c>
      <c r="F75" s="5">
        <v>0</v>
      </c>
      <c r="G75" s="94">
        <f t="shared" si="20"/>
        <v>0</v>
      </c>
      <c r="H75" s="79">
        <v>2</v>
      </c>
      <c r="I75" s="5">
        <v>4</v>
      </c>
      <c r="J75" s="153">
        <f t="shared" si="21"/>
        <v>2.5469595670168738E-2</v>
      </c>
      <c r="K75" s="194" t="str">
        <f t="shared" si="22"/>
        <v xml:space="preserve"> </v>
      </c>
      <c r="L75" s="198" t="str">
        <f t="shared" si="23"/>
        <v xml:space="preserve"> </v>
      </c>
      <c r="M75" s="95" t="str">
        <f t="shared" si="24"/>
        <v xml:space="preserve"> </v>
      </c>
      <c r="N75" s="96" t="str">
        <f t="shared" si="25"/>
        <v xml:space="preserve"> </v>
      </c>
      <c r="O75" s="199" t="str">
        <f t="shared" si="26"/>
        <v xml:space="preserve"> </v>
      </c>
      <c r="P75" s="198" t="str">
        <f t="shared" si="27"/>
        <v xml:space="preserve"> </v>
      </c>
      <c r="Q75" s="106"/>
      <c r="R75" s="106"/>
      <c r="S75" s="106"/>
      <c r="T75" s="106"/>
      <c r="U75" s="106"/>
      <c r="V75" s="106"/>
      <c r="W75" s="106"/>
      <c r="X75" s="106"/>
      <c r="Y75" s="106"/>
      <c r="Z75" s="106"/>
      <c r="AA75" s="106"/>
      <c r="AB75" s="106"/>
      <c r="AC75" s="106"/>
      <c r="AD75" s="106"/>
      <c r="AE75" s="106"/>
      <c r="AF75" s="106"/>
      <c r="AG75" s="106"/>
      <c r="AH75" s="106"/>
      <c r="AI75" s="106"/>
      <c r="AJ75" s="106"/>
      <c r="AK75" s="106"/>
      <c r="AL75" s="106"/>
      <c r="AM75" s="106"/>
      <c r="AN75" s="106"/>
      <c r="AO75" s="106"/>
      <c r="AP75" s="106"/>
      <c r="AQ75" s="106"/>
      <c r="AR75" s="106"/>
    </row>
    <row r="76" spans="1:44" x14ac:dyDescent="0.25">
      <c r="A76" s="4" t="s">
        <v>48</v>
      </c>
      <c r="B76" s="79">
        <v>0</v>
      </c>
      <c r="C76" s="5">
        <v>0</v>
      </c>
      <c r="D76" s="130">
        <f t="shared" si="19"/>
        <v>0</v>
      </c>
      <c r="E76" s="80">
        <v>0</v>
      </c>
      <c r="F76" s="5">
        <v>7</v>
      </c>
      <c r="G76" s="94">
        <f t="shared" si="20"/>
        <v>5.7245665685312405E-2</v>
      </c>
      <c r="H76" s="79">
        <v>1</v>
      </c>
      <c r="I76" s="5">
        <v>2</v>
      </c>
      <c r="J76" s="153">
        <f t="shared" si="21"/>
        <v>1.2734797835084369E-2</v>
      </c>
      <c r="K76" s="194" t="str">
        <f t="shared" si="22"/>
        <v xml:space="preserve"> </v>
      </c>
      <c r="L76" s="198" t="str">
        <f t="shared" si="23"/>
        <v xml:space="preserve"> </v>
      </c>
      <c r="M76" s="95" t="str">
        <f t="shared" si="24"/>
        <v xml:space="preserve"> </v>
      </c>
      <c r="N76" s="96" t="str">
        <f t="shared" si="25"/>
        <v xml:space="preserve"> </v>
      </c>
      <c r="O76" s="199" t="str">
        <f t="shared" si="26"/>
        <v xml:space="preserve"> </v>
      </c>
      <c r="P76" s="198">
        <f t="shared" si="27"/>
        <v>350</v>
      </c>
      <c r="Q76" s="106"/>
      <c r="R76" s="106"/>
      <c r="S76" s="106"/>
      <c r="T76" s="106"/>
      <c r="U76" s="106"/>
      <c r="V76" s="106"/>
      <c r="W76" s="106"/>
      <c r="X76" s="106"/>
      <c r="Y76" s="106"/>
      <c r="Z76" s="106"/>
      <c r="AA76" s="106"/>
      <c r="AB76" s="106"/>
      <c r="AC76" s="106"/>
      <c r="AD76" s="106"/>
      <c r="AE76" s="106"/>
      <c r="AF76" s="106"/>
      <c r="AG76" s="106"/>
      <c r="AH76" s="106"/>
      <c r="AI76" s="106"/>
      <c r="AJ76" s="106"/>
      <c r="AK76" s="106"/>
      <c r="AL76" s="106"/>
      <c r="AM76" s="106"/>
      <c r="AN76" s="106"/>
      <c r="AO76" s="106"/>
      <c r="AP76" s="106"/>
      <c r="AQ76" s="106"/>
      <c r="AR76" s="106"/>
    </row>
    <row r="77" spans="1:44" x14ac:dyDescent="0.25">
      <c r="A77" s="4" t="s">
        <v>53</v>
      </c>
      <c r="B77" s="79">
        <v>0</v>
      </c>
      <c r="C77" s="5">
        <v>0</v>
      </c>
      <c r="D77" s="130">
        <f t="shared" si="19"/>
        <v>0</v>
      </c>
      <c r="E77" s="80">
        <v>8</v>
      </c>
      <c r="F77" s="5">
        <v>22</v>
      </c>
      <c r="G77" s="94">
        <f t="shared" si="20"/>
        <v>0.1799149492966961</v>
      </c>
      <c r="H77" s="79">
        <v>4</v>
      </c>
      <c r="I77" s="5">
        <v>16</v>
      </c>
      <c r="J77" s="153">
        <f t="shared" si="21"/>
        <v>0.10187838268067495</v>
      </c>
      <c r="K77" s="194" t="str">
        <f t="shared" si="22"/>
        <v xml:space="preserve"> </v>
      </c>
      <c r="L77" s="198" t="str">
        <f t="shared" si="23"/>
        <v xml:space="preserve"> </v>
      </c>
      <c r="M77" s="95" t="str">
        <f t="shared" si="24"/>
        <v xml:space="preserve"> </v>
      </c>
      <c r="N77" s="96" t="str">
        <f t="shared" si="25"/>
        <v xml:space="preserve"> </v>
      </c>
      <c r="O77" s="199">
        <f t="shared" si="26"/>
        <v>200</v>
      </c>
      <c r="P77" s="198">
        <f t="shared" si="27"/>
        <v>137.5</v>
      </c>
      <c r="Q77" s="106"/>
      <c r="R77" s="106"/>
      <c r="S77" s="106"/>
      <c r="T77" s="106"/>
      <c r="U77" s="106"/>
      <c r="V77" s="106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  <c r="AL77" s="106"/>
      <c r="AM77" s="106"/>
      <c r="AN77" s="106"/>
      <c r="AO77" s="106"/>
      <c r="AP77" s="106"/>
      <c r="AQ77" s="106"/>
      <c r="AR77" s="106"/>
    </row>
    <row r="78" spans="1:44" ht="15.75" x14ac:dyDescent="0.25">
      <c r="A78" s="4" t="s">
        <v>86</v>
      </c>
      <c r="B78" s="146">
        <v>0</v>
      </c>
      <c r="C78" s="182">
        <v>0</v>
      </c>
      <c r="D78" s="181">
        <f t="shared" si="19"/>
        <v>0</v>
      </c>
      <c r="E78" s="183">
        <v>0</v>
      </c>
      <c r="F78" s="182">
        <v>0</v>
      </c>
      <c r="G78" s="94">
        <f t="shared" si="20"/>
        <v>0</v>
      </c>
      <c r="H78" s="146">
        <v>0</v>
      </c>
      <c r="I78" s="135">
        <v>0</v>
      </c>
      <c r="J78" s="130">
        <f t="shared" si="21"/>
        <v>0</v>
      </c>
      <c r="K78" s="194" t="str">
        <f t="shared" si="22"/>
        <v xml:space="preserve"> </v>
      </c>
      <c r="L78" s="198" t="str">
        <f t="shared" si="23"/>
        <v xml:space="preserve"> </v>
      </c>
      <c r="M78" s="95" t="str">
        <f t="shared" si="24"/>
        <v xml:space="preserve"> </v>
      </c>
      <c r="N78" s="96" t="str">
        <f t="shared" si="25"/>
        <v xml:space="preserve"> </v>
      </c>
      <c r="O78" s="199" t="str">
        <f t="shared" si="26"/>
        <v xml:space="preserve"> </v>
      </c>
      <c r="P78" s="198" t="str">
        <f t="shared" si="27"/>
        <v xml:space="preserve"> </v>
      </c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</row>
    <row r="79" spans="1:44" x14ac:dyDescent="0.25">
      <c r="A79" s="4" t="s">
        <v>91</v>
      </c>
      <c r="B79" s="142">
        <v>0</v>
      </c>
      <c r="C79" s="4">
        <v>0</v>
      </c>
      <c r="D79" s="130">
        <f t="shared" si="19"/>
        <v>0</v>
      </c>
      <c r="E79" s="147">
        <v>0</v>
      </c>
      <c r="F79" s="4">
        <v>0</v>
      </c>
      <c r="G79" s="94">
        <f t="shared" ref="G79:G80" si="28">IF($F$83&lt;&gt;0,F79/$F$83*100,0)</f>
        <v>0</v>
      </c>
      <c r="H79" s="142">
        <v>0</v>
      </c>
      <c r="I79" s="4">
        <v>0</v>
      </c>
      <c r="J79" s="130">
        <f t="shared" ref="J79:J80" si="29">IF($I$83&lt;&gt;0,I79/$I$83*100,0)</f>
        <v>0</v>
      </c>
      <c r="K79" s="194" t="str">
        <f t="shared" si="22"/>
        <v xml:space="preserve"> </v>
      </c>
      <c r="L79" s="198" t="str">
        <f t="shared" si="23"/>
        <v xml:space="preserve"> </v>
      </c>
      <c r="M79" s="95" t="str">
        <f t="shared" si="24"/>
        <v xml:space="preserve"> </v>
      </c>
      <c r="N79" s="96" t="str">
        <f t="shared" si="25"/>
        <v xml:space="preserve"> </v>
      </c>
      <c r="O79" s="199" t="str">
        <f t="shared" si="26"/>
        <v xml:space="preserve"> </v>
      </c>
      <c r="P79" s="198" t="str">
        <f t="shared" si="27"/>
        <v xml:space="preserve"> </v>
      </c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106"/>
    </row>
    <row r="80" spans="1:44" ht="15.75" thickBot="1" x14ac:dyDescent="0.3">
      <c r="A80" s="4" t="s">
        <v>93</v>
      </c>
      <c r="B80" s="143">
        <v>0</v>
      </c>
      <c r="C80" s="157">
        <v>0</v>
      </c>
      <c r="D80" s="145">
        <f t="shared" si="19"/>
        <v>0</v>
      </c>
      <c r="E80" s="148">
        <v>0</v>
      </c>
      <c r="F80" s="157">
        <v>0</v>
      </c>
      <c r="G80" s="149">
        <f t="shared" si="28"/>
        <v>0</v>
      </c>
      <c r="H80" s="143">
        <v>1</v>
      </c>
      <c r="I80" s="138">
        <v>3</v>
      </c>
      <c r="J80" s="145">
        <f t="shared" si="29"/>
        <v>1.9102196752626553E-2</v>
      </c>
      <c r="K80" s="194" t="str">
        <f t="shared" si="22"/>
        <v xml:space="preserve"> </v>
      </c>
      <c r="L80" s="198" t="str">
        <f t="shared" si="23"/>
        <v xml:space="preserve"> </v>
      </c>
      <c r="M80" s="191" t="str">
        <f t="shared" si="24"/>
        <v xml:space="preserve"> </v>
      </c>
      <c r="N80" s="96" t="str">
        <f t="shared" si="25"/>
        <v xml:space="preserve"> </v>
      </c>
      <c r="O80" s="199" t="str">
        <f t="shared" si="26"/>
        <v xml:space="preserve"> </v>
      </c>
      <c r="P80" s="198" t="str">
        <f t="shared" si="27"/>
        <v xml:space="preserve"> </v>
      </c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</row>
    <row r="81" spans="1:44" ht="15.75" x14ac:dyDescent="0.25">
      <c r="A81" s="168" t="s">
        <v>102</v>
      </c>
      <c r="B81" s="144">
        <f>SUM(B6:B80)-B8</f>
        <v>2802</v>
      </c>
      <c r="C81" s="139">
        <f>SUM(C6:C80)-C8</f>
        <v>14176</v>
      </c>
      <c r="D81" s="169">
        <f t="shared" si="19"/>
        <v>91.463965417123688</v>
      </c>
      <c r="E81" s="150">
        <f>SUM(E6:E80)-E8</f>
        <v>2719</v>
      </c>
      <c r="F81" s="139">
        <f>SUM(F6:F80)-F8</f>
        <v>11136</v>
      </c>
      <c r="G81" s="170">
        <f>IF($F$83&lt;&gt;0,F81/$F$83*100,0)</f>
        <v>91.069676153091265</v>
      </c>
      <c r="H81" s="144">
        <f>SUM(H6:H80)-H8</f>
        <v>3346</v>
      </c>
      <c r="I81" s="139">
        <f>SUM(I6:I80)-I8</f>
        <v>14007</v>
      </c>
      <c r="J81" s="171">
        <f>IF($I$83&lt;&gt;0,I81/$I$83*100,0)</f>
        <v>89.188156638013368</v>
      </c>
      <c r="K81" s="155">
        <f t="shared" si="22"/>
        <v>103.05259286502391</v>
      </c>
      <c r="L81" s="140">
        <f t="shared" si="22"/>
        <v>127.29885057471265</v>
      </c>
      <c r="M81" s="154">
        <f t="shared" si="24"/>
        <v>83.741781231320971</v>
      </c>
      <c r="N81" s="156">
        <f t="shared" si="24"/>
        <v>101.20653958734917</v>
      </c>
      <c r="O81" s="155">
        <f t="shared" si="26"/>
        <v>81.261207411835017</v>
      </c>
      <c r="P81" s="140">
        <f t="shared" si="26"/>
        <v>79.503105590062106</v>
      </c>
      <c r="Q81" s="106"/>
      <c r="R81" s="106"/>
      <c r="S81" s="106"/>
      <c r="T81" s="106"/>
      <c r="U81" s="106"/>
      <c r="V81" s="106"/>
      <c r="W81" s="106"/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  <c r="AH81" s="106"/>
      <c r="AI81" s="106"/>
      <c r="AJ81" s="106"/>
      <c r="AK81" s="106"/>
      <c r="AL81" s="106"/>
      <c r="AM81" s="106"/>
      <c r="AN81" s="106"/>
      <c r="AO81" s="106"/>
      <c r="AP81" s="106"/>
      <c r="AQ81" s="106"/>
      <c r="AR81" s="106"/>
    </row>
    <row r="82" spans="1:44" ht="15.75" x14ac:dyDescent="0.25">
      <c r="A82" s="114" t="s">
        <v>103</v>
      </c>
      <c r="B82" s="172">
        <f>B8</f>
        <v>552</v>
      </c>
      <c r="C82" s="173">
        <f>C8</f>
        <v>1323</v>
      </c>
      <c r="D82" s="174">
        <f t="shared" si="19"/>
        <v>8.5360345828763151</v>
      </c>
      <c r="E82" s="151">
        <f>E8</f>
        <v>564</v>
      </c>
      <c r="F82" s="113">
        <f>F8</f>
        <v>1092</v>
      </c>
      <c r="G82" s="175">
        <f>IF($F$83&lt;&gt;0,F82/$F$83*100,0)</f>
        <v>8.9303238469087347</v>
      </c>
      <c r="H82" s="172">
        <f>H8</f>
        <v>568</v>
      </c>
      <c r="I82" s="173">
        <f>I8</f>
        <v>1698</v>
      </c>
      <c r="J82" s="176">
        <f>IF($I$83&lt;&gt;0,I82/$I$83*100,0)</f>
        <v>10.811843361986629</v>
      </c>
      <c r="K82" s="97">
        <f t="shared" si="22"/>
        <v>97.872340425531917</v>
      </c>
      <c r="L82" s="98">
        <f t="shared" si="22"/>
        <v>121.15384615384615</v>
      </c>
      <c r="M82" s="99">
        <f t="shared" si="24"/>
        <v>97.183098591549296</v>
      </c>
      <c r="N82" s="121">
        <f t="shared" si="24"/>
        <v>77.915194346289752</v>
      </c>
      <c r="O82" s="97">
        <f t="shared" si="26"/>
        <v>99.295774647887328</v>
      </c>
      <c r="P82" s="98">
        <f t="shared" si="26"/>
        <v>64.310954063604242</v>
      </c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</row>
    <row r="83" spans="1:44" ht="16.5" thickBot="1" x14ac:dyDescent="0.3">
      <c r="A83" s="115" t="s">
        <v>76</v>
      </c>
      <c r="B83" s="159">
        <f>B81+B82</f>
        <v>3354</v>
      </c>
      <c r="C83" s="160">
        <f>C81+C82</f>
        <v>15499</v>
      </c>
      <c r="D83" s="161">
        <f>D81+D82</f>
        <v>100</v>
      </c>
      <c r="E83" s="162">
        <f>SUM(E81:E82)</f>
        <v>3283</v>
      </c>
      <c r="F83" s="160">
        <f>SUM(F81:F82)</f>
        <v>12228</v>
      </c>
      <c r="G83" s="163">
        <f>G81+G82</f>
        <v>100</v>
      </c>
      <c r="H83" s="159">
        <f>SUM(H81:H82)</f>
        <v>3914</v>
      </c>
      <c r="I83" s="160">
        <f>SUM(I81:I82)</f>
        <v>15705</v>
      </c>
      <c r="J83" s="161">
        <f>J81+J82</f>
        <v>100</v>
      </c>
      <c r="K83" s="165">
        <f t="shared" si="22"/>
        <v>102.16265610721899</v>
      </c>
      <c r="L83" s="166">
        <f t="shared" si="22"/>
        <v>126.7500817795224</v>
      </c>
      <c r="M83" s="167">
        <f t="shared" si="24"/>
        <v>85.692386305569741</v>
      </c>
      <c r="N83" s="164">
        <f t="shared" si="24"/>
        <v>98.688315822986311</v>
      </c>
      <c r="O83" s="165">
        <f t="shared" si="26"/>
        <v>83.878385283597339</v>
      </c>
      <c r="P83" s="166">
        <f t="shared" si="26"/>
        <v>77.860553963705826</v>
      </c>
      <c r="Q83" s="106"/>
      <c r="R83" s="106"/>
      <c r="S83" s="106"/>
      <c r="T83" s="106"/>
      <c r="U83" s="106"/>
      <c r="V83" s="106"/>
      <c r="W83" s="106"/>
      <c r="X83" s="106"/>
      <c r="Y83" s="106"/>
      <c r="Z83" s="106"/>
      <c r="AA83" s="106"/>
      <c r="AB83" s="106"/>
      <c r="AC83" s="106"/>
      <c r="AD83" s="106"/>
      <c r="AE83" s="106"/>
      <c r="AF83" s="106"/>
      <c r="AG83" s="106"/>
      <c r="AH83" s="106"/>
      <c r="AI83" s="106"/>
      <c r="AJ83" s="106"/>
      <c r="AK83" s="106"/>
      <c r="AL83" s="106"/>
      <c r="AM83" s="106"/>
      <c r="AN83" s="106"/>
      <c r="AO83" s="106"/>
      <c r="AP83" s="106"/>
      <c r="AQ83" s="106"/>
      <c r="AR83" s="106"/>
    </row>
    <row r="84" spans="1:44" x14ac:dyDescent="0.25">
      <c r="A84" s="106"/>
      <c r="B84" s="137"/>
      <c r="C84" s="137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  <c r="AC84" s="106"/>
      <c r="AD84" s="106"/>
      <c r="AE84" s="106"/>
      <c r="AF84" s="106"/>
      <c r="AG84" s="106"/>
      <c r="AH84" s="106"/>
      <c r="AI84" s="106"/>
      <c r="AJ84" s="106"/>
      <c r="AK84" s="106"/>
      <c r="AL84" s="106"/>
      <c r="AM84" s="106"/>
      <c r="AN84" s="106"/>
      <c r="AO84" s="106"/>
      <c r="AP84" s="106"/>
      <c r="AQ84" s="106"/>
      <c r="AR84" s="106"/>
    </row>
    <row r="85" spans="1:44" x14ac:dyDescent="0.25">
      <c r="A85" s="106"/>
      <c r="B85" s="106"/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  <c r="AD85" s="106"/>
      <c r="AE85" s="106"/>
      <c r="AF85" s="106"/>
      <c r="AG85" s="106"/>
      <c r="AH85" s="106"/>
      <c r="AI85" s="106"/>
      <c r="AJ85" s="106"/>
      <c r="AK85" s="106"/>
      <c r="AL85" s="106"/>
      <c r="AM85" s="106"/>
      <c r="AN85" s="106"/>
      <c r="AO85" s="106"/>
      <c r="AP85" s="106"/>
      <c r="AQ85" s="106"/>
      <c r="AR85" s="106"/>
    </row>
    <row r="86" spans="1:44" x14ac:dyDescent="0.25">
      <c r="A86" s="106"/>
      <c r="B86" s="106"/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6"/>
      <c r="X86" s="106"/>
      <c r="Y86" s="106"/>
      <c r="Z86" s="106"/>
      <c r="AA86" s="106"/>
      <c r="AB86" s="106"/>
      <c r="AC86" s="106"/>
      <c r="AD86" s="106"/>
      <c r="AE86" s="106"/>
      <c r="AF86" s="106"/>
      <c r="AG86" s="106"/>
      <c r="AH86" s="106"/>
      <c r="AI86" s="106"/>
      <c r="AJ86" s="106"/>
      <c r="AK86" s="106"/>
      <c r="AL86" s="106"/>
      <c r="AM86" s="106"/>
      <c r="AN86" s="106"/>
      <c r="AO86" s="106"/>
      <c r="AP86" s="106"/>
      <c r="AQ86" s="106"/>
      <c r="AR86" s="106"/>
    </row>
    <row r="87" spans="1:44" x14ac:dyDescent="0.25">
      <c r="A87" s="106"/>
      <c r="B87" s="106"/>
      <c r="C87" s="13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  <c r="Z87" s="106"/>
      <c r="AA87" s="106"/>
      <c r="AB87" s="106"/>
      <c r="AC87" s="106"/>
      <c r="AD87" s="106"/>
      <c r="AE87" s="106"/>
      <c r="AF87" s="106"/>
      <c r="AG87" s="106"/>
      <c r="AH87" s="106"/>
      <c r="AI87" s="106"/>
      <c r="AJ87" s="106"/>
      <c r="AK87" s="106"/>
      <c r="AL87" s="106"/>
      <c r="AM87" s="106"/>
      <c r="AN87" s="106"/>
      <c r="AO87" s="106"/>
      <c r="AP87" s="106"/>
      <c r="AQ87" s="106"/>
      <c r="AR87" s="106"/>
    </row>
    <row r="88" spans="1:44" x14ac:dyDescent="0.25">
      <c r="A88" s="106"/>
      <c r="B88" s="106"/>
      <c r="C88" s="106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  <c r="AI88" s="106"/>
      <c r="AJ88" s="106"/>
      <c r="AK88" s="106"/>
      <c r="AL88" s="106"/>
      <c r="AM88" s="106"/>
      <c r="AN88" s="106"/>
      <c r="AO88" s="106"/>
      <c r="AP88" s="106"/>
      <c r="AQ88" s="106"/>
      <c r="AR88" s="106"/>
    </row>
    <row r="89" spans="1:44" x14ac:dyDescent="0.25">
      <c r="A89" s="106"/>
      <c r="B89" s="106"/>
      <c r="C89" s="106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R89" s="106"/>
      <c r="S89" s="106"/>
      <c r="T89" s="106"/>
      <c r="U89" s="106"/>
      <c r="V89" s="106"/>
      <c r="W89" s="106"/>
      <c r="X89" s="106"/>
      <c r="Y89" s="106"/>
      <c r="Z89" s="106"/>
      <c r="AA89" s="106"/>
      <c r="AB89" s="106"/>
      <c r="AC89" s="106"/>
      <c r="AD89" s="106"/>
      <c r="AE89" s="106"/>
      <c r="AF89" s="106"/>
      <c r="AG89" s="106"/>
      <c r="AH89" s="106"/>
      <c r="AI89" s="106"/>
      <c r="AJ89" s="106"/>
      <c r="AK89" s="106"/>
      <c r="AL89" s="106"/>
      <c r="AM89" s="106"/>
      <c r="AN89" s="106"/>
      <c r="AO89" s="106"/>
      <c r="AP89" s="106"/>
      <c r="AQ89" s="106"/>
      <c r="AR89" s="106"/>
    </row>
    <row r="90" spans="1:44" x14ac:dyDescent="0.25">
      <c r="A90" s="106"/>
      <c r="B90" s="106"/>
      <c r="C90" s="106"/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6"/>
      <c r="R90" s="106"/>
      <c r="S90" s="106"/>
      <c r="T90" s="106"/>
      <c r="U90" s="106"/>
      <c r="V90" s="106"/>
      <c r="W90" s="106"/>
      <c r="X90" s="106"/>
      <c r="Y90" s="106"/>
      <c r="Z90" s="106"/>
      <c r="AA90" s="106"/>
      <c r="AB90" s="106"/>
      <c r="AC90" s="106"/>
      <c r="AD90" s="106"/>
      <c r="AE90" s="106"/>
      <c r="AF90" s="106"/>
      <c r="AG90" s="106"/>
      <c r="AH90" s="106"/>
      <c r="AI90" s="106"/>
      <c r="AJ90" s="106"/>
      <c r="AK90" s="106"/>
      <c r="AL90" s="106"/>
      <c r="AM90" s="106"/>
      <c r="AN90" s="106"/>
      <c r="AO90" s="106"/>
      <c r="AP90" s="106"/>
      <c r="AQ90" s="106"/>
      <c r="AR90" s="106"/>
    </row>
    <row r="91" spans="1:44" x14ac:dyDescent="0.25">
      <c r="A91" s="106"/>
      <c r="B91" s="106"/>
      <c r="C91" s="106"/>
      <c r="D91" s="106"/>
      <c r="E91" s="106"/>
      <c r="F91" s="106"/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06"/>
      <c r="R91" s="106"/>
      <c r="S91" s="106"/>
      <c r="T91" s="106"/>
      <c r="U91" s="106"/>
      <c r="V91" s="106"/>
      <c r="W91" s="106"/>
      <c r="X91" s="106"/>
      <c r="Y91" s="106"/>
      <c r="Z91" s="106"/>
      <c r="AA91" s="106"/>
      <c r="AB91" s="106"/>
      <c r="AC91" s="106"/>
      <c r="AD91" s="106"/>
      <c r="AE91" s="106"/>
      <c r="AF91" s="106"/>
      <c r="AG91" s="106"/>
      <c r="AH91" s="106"/>
      <c r="AI91" s="106"/>
      <c r="AJ91" s="106"/>
      <c r="AK91" s="106"/>
      <c r="AL91" s="106"/>
      <c r="AM91" s="106"/>
      <c r="AN91" s="106"/>
      <c r="AO91" s="106"/>
      <c r="AP91" s="106"/>
      <c r="AQ91" s="106"/>
      <c r="AR91" s="106"/>
    </row>
    <row r="92" spans="1:44" x14ac:dyDescent="0.25">
      <c r="A92" s="106"/>
      <c r="B92" s="106"/>
      <c r="C92" s="106"/>
      <c r="D92" s="106"/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106"/>
      <c r="R92" s="106"/>
      <c r="S92" s="106"/>
      <c r="T92" s="106"/>
      <c r="U92" s="106"/>
      <c r="V92" s="106"/>
      <c r="W92" s="106"/>
      <c r="X92" s="106"/>
      <c r="Y92" s="106"/>
      <c r="Z92" s="106"/>
      <c r="AA92" s="106"/>
      <c r="AB92" s="106"/>
      <c r="AC92" s="106"/>
      <c r="AD92" s="106"/>
      <c r="AE92" s="106"/>
      <c r="AF92" s="106"/>
      <c r="AG92" s="106"/>
      <c r="AH92" s="106"/>
      <c r="AI92" s="106"/>
      <c r="AJ92" s="106"/>
      <c r="AK92" s="106"/>
      <c r="AL92" s="106"/>
      <c r="AM92" s="106"/>
      <c r="AN92" s="106"/>
      <c r="AO92" s="106"/>
      <c r="AP92" s="106"/>
      <c r="AQ92" s="106"/>
      <c r="AR92" s="106"/>
    </row>
    <row r="93" spans="1:44" x14ac:dyDescent="0.25">
      <c r="A93" s="106"/>
      <c r="B93" s="106"/>
      <c r="C93" s="106"/>
      <c r="D93" s="106"/>
      <c r="E93" s="106"/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6"/>
      <c r="R93" s="106"/>
      <c r="S93" s="106"/>
      <c r="T93" s="106"/>
      <c r="U93" s="106"/>
      <c r="V93" s="106"/>
      <c r="W93" s="106"/>
      <c r="X93" s="106"/>
      <c r="Y93" s="106"/>
      <c r="Z93" s="106"/>
      <c r="AA93" s="106"/>
      <c r="AB93" s="106"/>
      <c r="AC93" s="106"/>
      <c r="AD93" s="106"/>
      <c r="AE93" s="106"/>
      <c r="AF93" s="106"/>
      <c r="AG93" s="106"/>
      <c r="AH93" s="106"/>
      <c r="AI93" s="106"/>
      <c r="AJ93" s="106"/>
      <c r="AK93" s="106"/>
      <c r="AL93" s="106"/>
      <c r="AM93" s="106"/>
      <c r="AN93" s="106"/>
      <c r="AO93" s="106"/>
      <c r="AP93" s="106"/>
      <c r="AQ93" s="106"/>
      <c r="AR93" s="106"/>
    </row>
    <row r="94" spans="1:44" x14ac:dyDescent="0.25">
      <c r="A94" s="106"/>
      <c r="B94" s="106"/>
      <c r="C94" s="106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  <c r="Z94" s="106"/>
      <c r="AA94" s="106"/>
      <c r="AB94" s="106"/>
      <c r="AC94" s="106"/>
      <c r="AD94" s="106"/>
      <c r="AE94" s="106"/>
      <c r="AF94" s="106"/>
      <c r="AG94" s="106"/>
      <c r="AH94" s="106"/>
      <c r="AI94" s="106"/>
      <c r="AJ94" s="106"/>
      <c r="AK94" s="106"/>
      <c r="AL94" s="106"/>
      <c r="AM94" s="106"/>
      <c r="AN94" s="106"/>
      <c r="AO94" s="106"/>
      <c r="AP94" s="106"/>
      <c r="AQ94" s="106"/>
      <c r="AR94" s="106"/>
    </row>
    <row r="95" spans="1:44" x14ac:dyDescent="0.25">
      <c r="A95" s="106"/>
      <c r="B95" s="106"/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6"/>
      <c r="AH95" s="106"/>
      <c r="AI95" s="106"/>
      <c r="AJ95" s="106"/>
      <c r="AK95" s="106"/>
      <c r="AL95" s="106"/>
      <c r="AM95" s="106"/>
      <c r="AN95" s="106"/>
      <c r="AO95" s="106"/>
      <c r="AP95" s="106"/>
      <c r="AQ95" s="106"/>
      <c r="AR95" s="106"/>
    </row>
    <row r="96" spans="1:44" x14ac:dyDescent="0.25">
      <c r="A96" s="106"/>
      <c r="B96" s="106"/>
      <c r="C96" s="106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  <c r="AA96" s="106"/>
      <c r="AB96" s="106"/>
      <c r="AC96" s="106"/>
      <c r="AD96" s="106"/>
      <c r="AE96" s="106"/>
      <c r="AF96" s="106"/>
      <c r="AG96" s="106"/>
      <c r="AH96" s="106"/>
      <c r="AI96" s="106"/>
      <c r="AJ96" s="106"/>
      <c r="AK96" s="106"/>
      <c r="AL96" s="106"/>
      <c r="AM96" s="106"/>
      <c r="AN96" s="106"/>
      <c r="AO96" s="106"/>
      <c r="AP96" s="106"/>
      <c r="AQ96" s="106"/>
      <c r="AR96" s="106"/>
    </row>
    <row r="97" spans="1:44" x14ac:dyDescent="0.25">
      <c r="A97" s="106"/>
      <c r="B97" s="106"/>
      <c r="C97" s="106"/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6"/>
      <c r="Z97" s="106"/>
      <c r="AA97" s="106"/>
      <c r="AB97" s="106"/>
      <c r="AC97" s="106"/>
      <c r="AD97" s="106"/>
      <c r="AE97" s="106"/>
      <c r="AF97" s="106"/>
      <c r="AG97" s="106"/>
      <c r="AH97" s="106"/>
      <c r="AI97" s="106"/>
      <c r="AJ97" s="106"/>
      <c r="AK97" s="106"/>
      <c r="AL97" s="106"/>
      <c r="AM97" s="106"/>
      <c r="AN97" s="106"/>
      <c r="AO97" s="106"/>
      <c r="AP97" s="106"/>
      <c r="AQ97" s="106"/>
      <c r="AR97" s="106"/>
    </row>
    <row r="98" spans="1:44" x14ac:dyDescent="0.25">
      <c r="A98" s="106"/>
      <c r="B98" s="106"/>
      <c r="C98" s="106"/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06"/>
      <c r="P98" s="106"/>
      <c r="Q98" s="106"/>
      <c r="R98" s="106"/>
      <c r="S98" s="106"/>
      <c r="T98" s="106"/>
      <c r="U98" s="106"/>
      <c r="V98" s="106"/>
      <c r="W98" s="106"/>
      <c r="X98" s="106"/>
      <c r="Y98" s="106"/>
      <c r="Z98" s="106"/>
      <c r="AA98" s="106"/>
      <c r="AB98" s="106"/>
      <c r="AC98" s="106"/>
      <c r="AD98" s="106"/>
      <c r="AE98" s="106"/>
      <c r="AF98" s="106"/>
      <c r="AG98" s="106"/>
      <c r="AH98" s="106"/>
      <c r="AI98" s="106"/>
      <c r="AJ98" s="106"/>
      <c r="AK98" s="106"/>
      <c r="AL98" s="106"/>
      <c r="AM98" s="106"/>
      <c r="AN98" s="106"/>
      <c r="AO98" s="106"/>
      <c r="AP98" s="106"/>
      <c r="AQ98" s="106"/>
      <c r="AR98" s="106"/>
    </row>
    <row r="99" spans="1:44" x14ac:dyDescent="0.25">
      <c r="A99" s="106"/>
      <c r="B99" s="106"/>
      <c r="C99" s="106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106"/>
      <c r="V99" s="106"/>
      <c r="W99" s="106"/>
      <c r="X99" s="106"/>
      <c r="Y99" s="106"/>
      <c r="Z99" s="106"/>
      <c r="AA99" s="106"/>
      <c r="AB99" s="106"/>
      <c r="AC99" s="106"/>
      <c r="AD99" s="106"/>
      <c r="AE99" s="106"/>
      <c r="AF99" s="106"/>
      <c r="AG99" s="106"/>
      <c r="AH99" s="106"/>
      <c r="AI99" s="106"/>
      <c r="AJ99" s="106"/>
      <c r="AK99" s="106"/>
      <c r="AL99" s="106"/>
      <c r="AM99" s="106"/>
      <c r="AN99" s="106"/>
      <c r="AO99" s="106"/>
      <c r="AP99" s="106"/>
      <c r="AQ99" s="106"/>
      <c r="AR99" s="106"/>
    </row>
    <row r="100" spans="1:44" x14ac:dyDescent="0.25">
      <c r="A100" s="106"/>
      <c r="B100" s="106"/>
      <c r="C100" s="106"/>
      <c r="D100" s="106"/>
      <c r="E100" s="106"/>
      <c r="F100" s="106"/>
      <c r="G100" s="106"/>
      <c r="H100" s="106"/>
      <c r="I100" s="106"/>
      <c r="J100" s="106"/>
      <c r="K100" s="106"/>
      <c r="L100" s="106"/>
      <c r="M100" s="106"/>
      <c r="N100" s="106"/>
      <c r="O100" s="106"/>
      <c r="P100" s="106"/>
      <c r="Q100" s="106"/>
      <c r="R100" s="106"/>
      <c r="S100" s="106"/>
      <c r="T100" s="106"/>
      <c r="U100" s="106"/>
      <c r="V100" s="106"/>
      <c r="W100" s="106"/>
      <c r="X100" s="106"/>
      <c r="Y100" s="106"/>
      <c r="Z100" s="106"/>
      <c r="AA100" s="106"/>
      <c r="AB100" s="106"/>
      <c r="AC100" s="106"/>
      <c r="AD100" s="106"/>
      <c r="AE100" s="106"/>
      <c r="AF100" s="106"/>
      <c r="AG100" s="106"/>
      <c r="AH100" s="106"/>
      <c r="AI100" s="106"/>
      <c r="AJ100" s="106"/>
      <c r="AK100" s="106"/>
      <c r="AL100" s="106"/>
      <c r="AM100" s="106"/>
      <c r="AN100" s="106"/>
      <c r="AO100" s="106"/>
      <c r="AP100" s="106"/>
      <c r="AQ100" s="106"/>
      <c r="AR100" s="106"/>
    </row>
    <row r="101" spans="1:44" x14ac:dyDescent="0.25">
      <c r="A101" s="106"/>
      <c r="B101" s="106"/>
      <c r="C101" s="106"/>
      <c r="D101" s="106"/>
      <c r="E101" s="106"/>
      <c r="F101" s="106"/>
      <c r="G101" s="106"/>
      <c r="H101" s="106"/>
      <c r="I101" s="106"/>
      <c r="J101" s="106"/>
      <c r="K101" s="106"/>
      <c r="L101" s="106"/>
      <c r="M101" s="106"/>
      <c r="N101" s="106"/>
      <c r="O101" s="106"/>
      <c r="P101" s="106"/>
      <c r="Q101" s="106"/>
      <c r="R101" s="106"/>
      <c r="S101" s="106"/>
      <c r="T101" s="106"/>
      <c r="U101" s="106"/>
      <c r="V101" s="106"/>
      <c r="W101" s="106"/>
      <c r="X101" s="106"/>
      <c r="Y101" s="106"/>
      <c r="Z101" s="106"/>
      <c r="AA101" s="106"/>
      <c r="AB101" s="106"/>
      <c r="AC101" s="106"/>
      <c r="AD101" s="106"/>
      <c r="AE101" s="106"/>
      <c r="AF101" s="106"/>
      <c r="AG101" s="106"/>
      <c r="AH101" s="106"/>
      <c r="AI101" s="106"/>
      <c r="AJ101" s="106"/>
      <c r="AK101" s="106"/>
      <c r="AL101" s="106"/>
      <c r="AM101" s="106"/>
      <c r="AN101" s="106"/>
      <c r="AO101" s="106"/>
      <c r="AP101" s="106"/>
      <c r="AQ101" s="106"/>
      <c r="AR101" s="106"/>
    </row>
    <row r="102" spans="1:44" x14ac:dyDescent="0.25">
      <c r="A102" s="106"/>
      <c r="B102" s="106"/>
      <c r="C102" s="106"/>
      <c r="D102" s="106"/>
      <c r="E102" s="106"/>
      <c r="F102" s="106"/>
      <c r="G102" s="106"/>
      <c r="H102" s="106"/>
      <c r="I102" s="106"/>
      <c r="J102" s="106"/>
      <c r="K102" s="106"/>
      <c r="L102" s="106"/>
      <c r="M102" s="106"/>
      <c r="N102" s="106"/>
      <c r="O102" s="106"/>
      <c r="P102" s="106"/>
      <c r="Q102" s="106"/>
      <c r="R102" s="106"/>
      <c r="S102" s="106"/>
      <c r="T102" s="106"/>
      <c r="U102" s="106"/>
      <c r="V102" s="106"/>
      <c r="W102" s="106"/>
      <c r="X102" s="106"/>
      <c r="Y102" s="106"/>
      <c r="Z102" s="106"/>
      <c r="AA102" s="106"/>
      <c r="AB102" s="106"/>
      <c r="AC102" s="106"/>
      <c r="AD102" s="106"/>
      <c r="AE102" s="106"/>
      <c r="AF102" s="106"/>
      <c r="AG102" s="106"/>
      <c r="AH102" s="106"/>
      <c r="AI102" s="106"/>
      <c r="AJ102" s="106"/>
      <c r="AK102" s="106"/>
      <c r="AL102" s="106"/>
      <c r="AM102" s="106"/>
      <c r="AN102" s="106"/>
      <c r="AO102" s="106"/>
      <c r="AP102" s="106"/>
      <c r="AQ102" s="106"/>
      <c r="AR102" s="106"/>
    </row>
    <row r="103" spans="1:44" x14ac:dyDescent="0.25">
      <c r="A103" s="106"/>
      <c r="B103" s="106"/>
      <c r="C103" s="106"/>
      <c r="D103" s="106"/>
      <c r="E103" s="106"/>
      <c r="F103" s="106"/>
      <c r="G103" s="106"/>
      <c r="H103" s="106"/>
      <c r="I103" s="106"/>
      <c r="J103" s="106"/>
      <c r="K103" s="106"/>
      <c r="L103" s="106"/>
      <c r="M103" s="106"/>
      <c r="N103" s="106"/>
      <c r="O103" s="106"/>
      <c r="P103" s="106"/>
      <c r="Q103" s="106"/>
      <c r="R103" s="106"/>
      <c r="S103" s="106"/>
      <c r="T103" s="106"/>
      <c r="U103" s="106"/>
      <c r="V103" s="106"/>
      <c r="W103" s="106"/>
      <c r="X103" s="106"/>
      <c r="Y103" s="106"/>
      <c r="Z103" s="106"/>
      <c r="AA103" s="106"/>
      <c r="AB103" s="106"/>
      <c r="AC103" s="106"/>
      <c r="AD103" s="106"/>
      <c r="AE103" s="106"/>
      <c r="AF103" s="106"/>
      <c r="AG103" s="106"/>
      <c r="AH103" s="106"/>
      <c r="AI103" s="106"/>
      <c r="AJ103" s="106"/>
      <c r="AK103" s="106"/>
      <c r="AL103" s="106"/>
      <c r="AM103" s="106"/>
      <c r="AN103" s="106"/>
      <c r="AO103" s="106"/>
      <c r="AP103" s="106"/>
      <c r="AQ103" s="106"/>
      <c r="AR103" s="106"/>
    </row>
    <row r="104" spans="1:44" x14ac:dyDescent="0.25">
      <c r="A104" s="106"/>
      <c r="B104" s="106"/>
      <c r="C104" s="106"/>
      <c r="D104" s="106"/>
      <c r="E104" s="106"/>
      <c r="F104" s="106"/>
      <c r="G104" s="106"/>
      <c r="H104" s="106"/>
      <c r="I104" s="106"/>
      <c r="J104" s="106"/>
      <c r="K104" s="106"/>
      <c r="L104" s="106"/>
      <c r="M104" s="106"/>
      <c r="N104" s="106"/>
      <c r="O104" s="106"/>
      <c r="P104" s="106"/>
      <c r="Q104" s="106"/>
      <c r="R104" s="106"/>
      <c r="S104" s="106"/>
      <c r="T104" s="106"/>
      <c r="U104" s="106"/>
      <c r="V104" s="106"/>
      <c r="W104" s="106"/>
      <c r="X104" s="106"/>
      <c r="Y104" s="106"/>
      <c r="Z104" s="106"/>
      <c r="AA104" s="106"/>
      <c r="AB104" s="106"/>
      <c r="AC104" s="106"/>
      <c r="AD104" s="106"/>
      <c r="AE104" s="106"/>
      <c r="AF104" s="106"/>
      <c r="AG104" s="106"/>
      <c r="AH104" s="106"/>
      <c r="AI104" s="106"/>
      <c r="AJ104" s="106"/>
      <c r="AK104" s="106"/>
      <c r="AL104" s="106"/>
      <c r="AM104" s="106"/>
      <c r="AN104" s="106"/>
      <c r="AO104" s="106"/>
      <c r="AP104" s="106"/>
      <c r="AQ104" s="106"/>
      <c r="AR104" s="106"/>
    </row>
    <row r="105" spans="1:44" x14ac:dyDescent="0.25">
      <c r="A105" s="106"/>
      <c r="B105" s="106"/>
      <c r="C105" s="106"/>
      <c r="D105" s="106"/>
      <c r="E105" s="106"/>
      <c r="F105" s="106"/>
      <c r="G105" s="106"/>
      <c r="H105" s="106"/>
      <c r="I105" s="106"/>
      <c r="J105" s="106"/>
      <c r="K105" s="106"/>
      <c r="L105" s="106"/>
      <c r="M105" s="106"/>
      <c r="N105" s="106"/>
      <c r="O105" s="106"/>
      <c r="P105" s="106"/>
      <c r="Q105" s="106"/>
      <c r="R105" s="106"/>
      <c r="S105" s="106"/>
      <c r="T105" s="106"/>
      <c r="U105" s="106"/>
      <c r="V105" s="106"/>
      <c r="W105" s="106"/>
      <c r="X105" s="106"/>
      <c r="Y105" s="106"/>
      <c r="Z105" s="106"/>
      <c r="AA105" s="106"/>
      <c r="AB105" s="106"/>
      <c r="AC105" s="106"/>
      <c r="AD105" s="106"/>
      <c r="AE105" s="106"/>
      <c r="AF105" s="106"/>
      <c r="AG105" s="106"/>
      <c r="AH105" s="106"/>
      <c r="AI105" s="106"/>
      <c r="AJ105" s="106"/>
      <c r="AK105" s="106"/>
      <c r="AL105" s="106"/>
      <c r="AM105" s="106"/>
      <c r="AN105" s="106"/>
      <c r="AO105" s="106"/>
      <c r="AP105" s="106"/>
      <c r="AQ105" s="106"/>
      <c r="AR105" s="106"/>
    </row>
    <row r="106" spans="1:44" x14ac:dyDescent="0.25">
      <c r="A106" s="106"/>
      <c r="B106" s="106"/>
      <c r="C106" s="106"/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  <c r="U106" s="106"/>
      <c r="V106" s="106"/>
      <c r="W106" s="106"/>
      <c r="X106" s="106"/>
      <c r="Y106" s="106"/>
      <c r="Z106" s="106"/>
      <c r="AA106" s="106"/>
      <c r="AB106" s="106"/>
      <c r="AC106" s="106"/>
      <c r="AD106" s="106"/>
      <c r="AE106" s="106"/>
      <c r="AF106" s="106"/>
      <c r="AG106" s="106"/>
      <c r="AH106" s="106"/>
      <c r="AI106" s="106"/>
      <c r="AJ106" s="106"/>
      <c r="AK106" s="106"/>
      <c r="AL106" s="106"/>
      <c r="AM106" s="106"/>
      <c r="AN106" s="106"/>
      <c r="AO106" s="106"/>
      <c r="AP106" s="106"/>
      <c r="AQ106" s="106"/>
      <c r="AR106" s="106"/>
    </row>
    <row r="107" spans="1:44" x14ac:dyDescent="0.25">
      <c r="A107" s="106"/>
      <c r="B107" s="106"/>
      <c r="C107" s="106"/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 s="106"/>
      <c r="U107" s="106"/>
      <c r="V107" s="106"/>
      <c r="W107" s="106"/>
      <c r="X107" s="106"/>
      <c r="Y107" s="106"/>
      <c r="Z107" s="106"/>
      <c r="AA107" s="106"/>
      <c r="AB107" s="106"/>
      <c r="AC107" s="106"/>
      <c r="AD107" s="106"/>
      <c r="AE107" s="106"/>
      <c r="AF107" s="106"/>
      <c r="AG107" s="106"/>
      <c r="AH107" s="106"/>
      <c r="AI107" s="106"/>
      <c r="AJ107" s="106"/>
      <c r="AK107" s="106"/>
      <c r="AL107" s="106"/>
      <c r="AM107" s="106"/>
      <c r="AN107" s="106"/>
      <c r="AO107" s="106"/>
      <c r="AP107" s="106"/>
      <c r="AQ107" s="106"/>
      <c r="AR107" s="106"/>
    </row>
    <row r="108" spans="1:44" x14ac:dyDescent="0.25">
      <c r="A108" s="106"/>
      <c r="B108" s="106"/>
      <c r="C108" s="106"/>
      <c r="D108" s="106"/>
      <c r="E108" s="106"/>
      <c r="F108" s="106"/>
      <c r="G108" s="106"/>
      <c r="H108" s="106"/>
      <c r="I108" s="106"/>
      <c r="J108" s="106"/>
      <c r="K108" s="106"/>
      <c r="L108" s="106"/>
      <c r="M108" s="106"/>
      <c r="N108" s="106"/>
      <c r="O108" s="106"/>
      <c r="P108" s="106"/>
      <c r="Q108" s="106"/>
      <c r="R108" s="106"/>
      <c r="S108" s="106"/>
      <c r="T108" s="106"/>
      <c r="U108" s="106"/>
      <c r="V108" s="106"/>
      <c r="W108" s="106"/>
      <c r="X108" s="106"/>
      <c r="Y108" s="106"/>
      <c r="Z108" s="106"/>
      <c r="AA108" s="106"/>
      <c r="AB108" s="106"/>
      <c r="AC108" s="106"/>
      <c r="AD108" s="106"/>
      <c r="AE108" s="106"/>
      <c r="AF108" s="106"/>
      <c r="AG108" s="106"/>
      <c r="AH108" s="106"/>
      <c r="AI108" s="106"/>
      <c r="AJ108" s="106"/>
      <c r="AK108" s="106"/>
      <c r="AL108" s="106"/>
      <c r="AM108" s="106"/>
      <c r="AN108" s="106"/>
      <c r="AO108" s="106"/>
      <c r="AP108" s="106"/>
      <c r="AQ108" s="106"/>
      <c r="AR108" s="106"/>
    </row>
  </sheetData>
  <mergeCells count="8">
    <mergeCell ref="A1:P3"/>
    <mergeCell ref="B4:D4"/>
    <mergeCell ref="E4:G4"/>
    <mergeCell ref="H4:J4"/>
    <mergeCell ref="K4:L4"/>
    <mergeCell ref="M4:N4"/>
    <mergeCell ref="O4:P4"/>
    <mergeCell ref="A4:A5"/>
  </mergeCells>
  <pageMargins left="0.25" right="0.25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11C7E8CA59E664AA18976A99ADE101D" ma:contentTypeVersion="2" ma:contentTypeDescription="Stvaranje novog dokumenta." ma:contentTypeScope="" ma:versionID="96e2973480c3a39664449c3eeba43308">
  <xsd:schema xmlns:xsd="http://www.w3.org/2001/XMLSchema" xmlns:xs="http://www.w3.org/2001/XMLSchema" xmlns:p="http://schemas.microsoft.com/office/2006/metadata/properties" xmlns:ns3="222be194-551f-45fb-b3b7-e68d1d89e47e" targetNamespace="http://schemas.microsoft.com/office/2006/metadata/properties" ma:root="true" ma:fieldsID="b8e332c9e5fcf4406f8d9edca18bec79" ns3:_="">
    <xsd:import namespace="222be194-551f-45fb-b3b7-e68d1d89e4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be194-551f-45fb-b3b7-e68d1d89e4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034D70-8565-4025-ADB0-231A7A6942B8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222be194-551f-45fb-b3b7-e68d1d89e47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7D37EBD-231B-4C5D-B937-2C073130FF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09A82C-5A2F-4BAC-BA2B-A18D289FC6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2be194-551f-45fb-b3b7-e68d1d89e4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 </vt:lpstr>
      <vt:lpstr>Po kapacitetima</vt:lpstr>
      <vt:lpstr>Po zemljama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tzm-pult</dc:creator>
  <cp:lastModifiedBy>VisitMalinska-info</cp:lastModifiedBy>
  <cp:lastPrinted>2021-02-09T12:54:05Z</cp:lastPrinted>
  <dcterms:created xsi:type="dcterms:W3CDTF">2017-12-29T23:50:53Z</dcterms:created>
  <dcterms:modified xsi:type="dcterms:W3CDTF">2023-11-09T08:52:36Z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0x010100211C7E8CA59E664AA18976A99ADE101D</vt:lpwstr>
  </property>
</Properties>
</file>