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4451BCE8-7DB9-4E07-8BD2-6AC685F4D9FE}" xr6:coauthVersionLast="47" xr6:coauthVersionMax="47" xr10:uidLastSave="{00000000-0000-0000-0000-000000000000}"/>
  <bookViews>
    <workbookView xWindow="-120" yWindow="-120" windowWidth="25440" windowHeight="15270" tabRatio="701" activeTab="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5" l="1"/>
  <c r="L6" i="5"/>
  <c r="M6" i="5"/>
  <c r="N6" i="5"/>
  <c r="O6" i="5"/>
  <c r="P6" i="5"/>
  <c r="K7" i="5"/>
  <c r="L7" i="5"/>
  <c r="M7" i="5"/>
  <c r="N7" i="5"/>
  <c r="O7" i="5"/>
  <c r="P7" i="5"/>
  <c r="K8" i="5"/>
  <c r="L8" i="5"/>
  <c r="M8" i="5"/>
  <c r="N8" i="5"/>
  <c r="O8" i="5"/>
  <c r="P8" i="5"/>
  <c r="K9" i="5"/>
  <c r="L9" i="5"/>
  <c r="M9" i="5"/>
  <c r="N9" i="5"/>
  <c r="O9" i="5"/>
  <c r="P9" i="5"/>
  <c r="K10" i="5"/>
  <c r="L10" i="5"/>
  <c r="M10" i="5"/>
  <c r="N10" i="5"/>
  <c r="O10" i="5"/>
  <c r="P10" i="5"/>
  <c r="K11" i="5"/>
  <c r="L11" i="5"/>
  <c r="M11" i="5"/>
  <c r="N11" i="5"/>
  <c r="O11" i="5"/>
  <c r="P11" i="5"/>
  <c r="K12" i="5"/>
  <c r="L12" i="5"/>
  <c r="M12" i="5"/>
  <c r="N12" i="5"/>
  <c r="O12" i="5"/>
  <c r="P12" i="5"/>
  <c r="K13" i="5"/>
  <c r="L13" i="5"/>
  <c r="M13" i="5"/>
  <c r="N13" i="5"/>
  <c r="O13" i="5"/>
  <c r="P13" i="5"/>
  <c r="K14" i="5"/>
  <c r="L14" i="5"/>
  <c r="M14" i="5"/>
  <c r="N14" i="5"/>
  <c r="O14" i="5"/>
  <c r="P14" i="5"/>
  <c r="K15" i="5"/>
  <c r="L15" i="5"/>
  <c r="M15" i="5"/>
  <c r="N15" i="5"/>
  <c r="O15" i="5"/>
  <c r="P15" i="5"/>
  <c r="K16" i="5"/>
  <c r="L16" i="5"/>
  <c r="M16" i="5"/>
  <c r="N16" i="5"/>
  <c r="O16" i="5"/>
  <c r="P16" i="5"/>
  <c r="K17" i="5"/>
  <c r="L17" i="5"/>
  <c r="M17" i="5"/>
  <c r="N17" i="5"/>
  <c r="O17" i="5"/>
  <c r="P17" i="5"/>
  <c r="K18" i="5"/>
  <c r="L18" i="5"/>
  <c r="M18" i="5"/>
  <c r="N18" i="5"/>
  <c r="O18" i="5"/>
  <c r="P18" i="5"/>
  <c r="K19" i="5"/>
  <c r="L19" i="5"/>
  <c r="M19" i="5"/>
  <c r="N19" i="5"/>
  <c r="O19" i="5"/>
  <c r="P19" i="5"/>
  <c r="K20" i="5"/>
  <c r="L20" i="5"/>
  <c r="M20" i="5"/>
  <c r="N20" i="5"/>
  <c r="O20" i="5"/>
  <c r="P20" i="5"/>
  <c r="K21" i="5"/>
  <c r="L21" i="5"/>
  <c r="M21" i="5"/>
  <c r="N21" i="5"/>
  <c r="O21" i="5"/>
  <c r="P21" i="5"/>
  <c r="K22" i="5"/>
  <c r="L22" i="5"/>
  <c r="M22" i="5"/>
  <c r="N22" i="5"/>
  <c r="O22" i="5"/>
  <c r="P22" i="5"/>
  <c r="K23" i="5"/>
  <c r="L23" i="5"/>
  <c r="M23" i="5"/>
  <c r="N23" i="5"/>
  <c r="O23" i="5"/>
  <c r="P23" i="5"/>
  <c r="K24" i="5"/>
  <c r="L24" i="5"/>
  <c r="M24" i="5"/>
  <c r="N24" i="5"/>
  <c r="O24" i="5"/>
  <c r="P24" i="5"/>
  <c r="K25" i="5"/>
  <c r="L25" i="5"/>
  <c r="M25" i="5"/>
  <c r="N25" i="5"/>
  <c r="O25" i="5"/>
  <c r="P25" i="5"/>
  <c r="K26" i="5"/>
  <c r="L26" i="5"/>
  <c r="M26" i="5"/>
  <c r="N26" i="5"/>
  <c r="O26" i="5"/>
  <c r="P26" i="5"/>
  <c r="K27" i="5"/>
  <c r="L27" i="5"/>
  <c r="M27" i="5"/>
  <c r="N27" i="5"/>
  <c r="O27" i="5"/>
  <c r="P27" i="5"/>
  <c r="K28" i="5"/>
  <c r="L28" i="5"/>
  <c r="M28" i="5"/>
  <c r="N28" i="5"/>
  <c r="O28" i="5"/>
  <c r="P28" i="5"/>
  <c r="K29" i="5"/>
  <c r="L29" i="5"/>
  <c r="M29" i="5"/>
  <c r="N29" i="5"/>
  <c r="O29" i="5"/>
  <c r="P29" i="5"/>
  <c r="K30" i="5"/>
  <c r="L30" i="5"/>
  <c r="M30" i="5"/>
  <c r="N30" i="5"/>
  <c r="O30" i="5"/>
  <c r="P30" i="5"/>
  <c r="K31" i="5"/>
  <c r="L31" i="5"/>
  <c r="M31" i="5"/>
  <c r="N31" i="5"/>
  <c r="O31" i="5"/>
  <c r="P31" i="5"/>
  <c r="K32" i="5"/>
  <c r="L32" i="5"/>
  <c r="M32" i="5"/>
  <c r="N32" i="5"/>
  <c r="O32" i="5"/>
  <c r="P32" i="5"/>
  <c r="K33" i="5"/>
  <c r="L33" i="5"/>
  <c r="M33" i="5"/>
  <c r="N33" i="5"/>
  <c r="O33" i="5"/>
  <c r="P33" i="5"/>
  <c r="K34" i="5"/>
  <c r="L34" i="5"/>
  <c r="M34" i="5"/>
  <c r="N34" i="5"/>
  <c r="O34" i="5"/>
  <c r="P34" i="5"/>
  <c r="K35" i="5"/>
  <c r="L35" i="5"/>
  <c r="M35" i="5"/>
  <c r="N35" i="5"/>
  <c r="O35" i="5"/>
  <c r="P35" i="5"/>
  <c r="K36" i="5"/>
  <c r="L36" i="5"/>
  <c r="M36" i="5"/>
  <c r="N36" i="5"/>
  <c r="O36" i="5"/>
  <c r="P36" i="5"/>
  <c r="K37" i="5"/>
  <c r="L37" i="5"/>
  <c r="M37" i="5"/>
  <c r="N37" i="5"/>
  <c r="O37" i="5"/>
  <c r="P37" i="5"/>
  <c r="K38" i="5"/>
  <c r="L38" i="5"/>
  <c r="M38" i="5"/>
  <c r="N38" i="5"/>
  <c r="O38" i="5"/>
  <c r="P38" i="5"/>
  <c r="K39" i="5"/>
  <c r="L39" i="5"/>
  <c r="M39" i="5"/>
  <c r="N39" i="5"/>
  <c r="O39" i="5"/>
  <c r="P39" i="5"/>
  <c r="K40" i="5"/>
  <c r="L40" i="5"/>
  <c r="M40" i="5"/>
  <c r="N40" i="5"/>
  <c r="O40" i="5"/>
  <c r="P40" i="5"/>
  <c r="K41" i="5"/>
  <c r="L41" i="5"/>
  <c r="M41" i="5"/>
  <c r="N41" i="5"/>
  <c r="O41" i="5"/>
  <c r="P41" i="5"/>
  <c r="K42" i="5"/>
  <c r="L42" i="5"/>
  <c r="M42" i="5"/>
  <c r="N42" i="5"/>
  <c r="O42" i="5"/>
  <c r="P42" i="5"/>
  <c r="K43" i="5"/>
  <c r="L43" i="5"/>
  <c r="M43" i="5"/>
  <c r="N43" i="5"/>
  <c r="O43" i="5"/>
  <c r="P43" i="5"/>
  <c r="K44" i="5"/>
  <c r="L44" i="5"/>
  <c r="M44" i="5"/>
  <c r="N44" i="5"/>
  <c r="O44" i="5"/>
  <c r="P44" i="5"/>
  <c r="K45" i="5"/>
  <c r="L45" i="5"/>
  <c r="M45" i="5"/>
  <c r="N45" i="5"/>
  <c r="O45" i="5"/>
  <c r="P45" i="5"/>
  <c r="K46" i="5"/>
  <c r="L46" i="5"/>
  <c r="M46" i="5"/>
  <c r="N46" i="5"/>
  <c r="O46" i="5"/>
  <c r="P46" i="5"/>
  <c r="K47" i="5"/>
  <c r="L47" i="5"/>
  <c r="M47" i="5"/>
  <c r="N47" i="5"/>
  <c r="O47" i="5"/>
  <c r="P47" i="5"/>
  <c r="K48" i="5"/>
  <c r="L48" i="5"/>
  <c r="M48" i="5"/>
  <c r="N48" i="5"/>
  <c r="O48" i="5"/>
  <c r="P48" i="5"/>
  <c r="K49" i="5"/>
  <c r="L49" i="5"/>
  <c r="M49" i="5"/>
  <c r="N49" i="5"/>
  <c r="O49" i="5"/>
  <c r="P49" i="5"/>
  <c r="K50" i="5"/>
  <c r="L50" i="5"/>
  <c r="M50" i="5"/>
  <c r="N50" i="5"/>
  <c r="O50" i="5"/>
  <c r="P50" i="5"/>
  <c r="K51" i="5"/>
  <c r="L51" i="5"/>
  <c r="M51" i="5"/>
  <c r="N51" i="5"/>
  <c r="O51" i="5"/>
  <c r="P51" i="5"/>
  <c r="K52" i="5"/>
  <c r="L52" i="5"/>
  <c r="M52" i="5"/>
  <c r="N52" i="5"/>
  <c r="O52" i="5"/>
  <c r="P52" i="5"/>
  <c r="K53" i="5"/>
  <c r="L53" i="5"/>
  <c r="M53" i="5"/>
  <c r="N53" i="5"/>
  <c r="O53" i="5"/>
  <c r="P53" i="5"/>
  <c r="K54" i="5"/>
  <c r="L54" i="5"/>
  <c r="M54" i="5"/>
  <c r="N54" i="5"/>
  <c r="O54" i="5"/>
  <c r="P54" i="5"/>
  <c r="K55" i="5"/>
  <c r="L55" i="5"/>
  <c r="M55" i="5"/>
  <c r="N55" i="5"/>
  <c r="O55" i="5"/>
  <c r="P55" i="5"/>
  <c r="I36" i="3" l="1"/>
  <c r="I82" i="5"/>
  <c r="I81" i="5"/>
  <c r="I83" i="5" s="1"/>
  <c r="H82" i="5"/>
  <c r="H81" i="5"/>
  <c r="F82" i="5"/>
  <c r="F81" i="5"/>
  <c r="E82" i="5"/>
  <c r="E81" i="5"/>
  <c r="E83" i="5" s="1"/>
  <c r="C82" i="5"/>
  <c r="C81" i="5"/>
  <c r="B82" i="5"/>
  <c r="B81" i="5"/>
  <c r="H15" i="3"/>
  <c r="E26" i="3"/>
  <c r="M12" i="3"/>
  <c r="P12" i="3"/>
  <c r="O12" i="3"/>
  <c r="N12" i="3"/>
  <c r="D39" i="3"/>
  <c r="L26" i="3"/>
  <c r="J6" i="5" l="1"/>
  <c r="J10" i="5"/>
  <c r="J14" i="5"/>
  <c r="J18" i="5"/>
  <c r="J22" i="5"/>
  <c r="J26" i="5"/>
  <c r="J38" i="5"/>
  <c r="J42" i="5"/>
  <c r="J51" i="5"/>
  <c r="J9" i="5"/>
  <c r="J13" i="5"/>
  <c r="J17" i="5"/>
  <c r="J21" i="5"/>
  <c r="J25" i="5"/>
  <c r="J29" i="5"/>
  <c r="J33" i="5"/>
  <c r="J37" i="5"/>
  <c r="J41" i="5"/>
  <c r="J45" i="5"/>
  <c r="J49" i="5"/>
  <c r="J53" i="5"/>
  <c r="J35" i="5"/>
  <c r="J54" i="5"/>
  <c r="J30" i="5"/>
  <c r="J50" i="5"/>
  <c r="J8" i="5"/>
  <c r="J12" i="5"/>
  <c r="J16" i="5"/>
  <c r="J20" i="5"/>
  <c r="J24" i="5"/>
  <c r="J28" i="5"/>
  <c r="J32" i="5"/>
  <c r="J36" i="5"/>
  <c r="J40" i="5"/>
  <c r="J44" i="5"/>
  <c r="J48" i="5"/>
  <c r="J52" i="5"/>
  <c r="J43" i="5"/>
  <c r="J55" i="5"/>
  <c r="J46" i="5"/>
  <c r="J7" i="5"/>
  <c r="J11" i="5"/>
  <c r="J15" i="5"/>
  <c r="J19" i="5"/>
  <c r="J23" i="5"/>
  <c r="J27" i="5"/>
  <c r="J31" i="5"/>
  <c r="J39" i="5"/>
  <c r="J47" i="5"/>
  <c r="J34" i="5"/>
  <c r="M82" i="5"/>
  <c r="O82" i="5"/>
  <c r="N82" i="5"/>
  <c r="P82" i="5"/>
  <c r="C83" i="5"/>
  <c r="B83" i="5"/>
  <c r="K83" i="5" s="1"/>
  <c r="H83" i="5"/>
  <c r="O83" i="5" s="1"/>
  <c r="P81" i="5"/>
  <c r="J81" i="5"/>
  <c r="J82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O24" i="3"/>
  <c r="N24" i="3"/>
  <c r="M24" i="3"/>
  <c r="L15" i="3"/>
  <c r="L14" i="3"/>
  <c r="L13" i="3"/>
  <c r="E37" i="3"/>
  <c r="E25" i="3"/>
  <c r="G27" i="3"/>
  <c r="D82" i="5" l="1"/>
  <c r="D6" i="5"/>
  <c r="D17" i="5"/>
  <c r="D13" i="5"/>
  <c r="D25" i="5"/>
  <c r="D45" i="5"/>
  <c r="D53" i="5"/>
  <c r="D9" i="5"/>
  <c r="D14" i="5"/>
  <c r="D38" i="5"/>
  <c r="D46" i="5"/>
  <c r="D50" i="5"/>
  <c r="D54" i="5"/>
  <c r="D26" i="5"/>
  <c r="D8" i="5"/>
  <c r="D12" i="5"/>
  <c r="D16" i="5"/>
  <c r="D20" i="5"/>
  <c r="D24" i="5"/>
  <c r="D28" i="5"/>
  <c r="D32" i="5"/>
  <c r="D36" i="5"/>
  <c r="D40" i="5"/>
  <c r="D44" i="5"/>
  <c r="D48" i="5"/>
  <c r="D52" i="5"/>
  <c r="D21" i="5"/>
  <c r="D33" i="5"/>
  <c r="D37" i="5"/>
  <c r="D49" i="5"/>
  <c r="D42" i="5"/>
  <c r="D7" i="5"/>
  <c r="D11" i="5"/>
  <c r="D15" i="5"/>
  <c r="D19" i="5"/>
  <c r="D23" i="5"/>
  <c r="D27" i="5"/>
  <c r="D31" i="5"/>
  <c r="D35" i="5"/>
  <c r="D39" i="5"/>
  <c r="D43" i="5"/>
  <c r="D47" i="5"/>
  <c r="D51" i="5"/>
  <c r="D55" i="5"/>
  <c r="D10" i="5"/>
  <c r="D22" i="5"/>
  <c r="D30" i="5"/>
  <c r="D18" i="5"/>
  <c r="D34" i="5"/>
  <c r="D29" i="5"/>
  <c r="D41" i="5"/>
  <c r="G6" i="5"/>
  <c r="G18" i="5"/>
  <c r="G9" i="5"/>
  <c r="G13" i="5"/>
  <c r="G17" i="5"/>
  <c r="G21" i="5"/>
  <c r="G25" i="5"/>
  <c r="G29" i="5"/>
  <c r="G33" i="5"/>
  <c r="G37" i="5"/>
  <c r="G41" i="5"/>
  <c r="G45" i="5"/>
  <c r="G49" i="5"/>
  <c r="G53" i="5"/>
  <c r="G30" i="5"/>
  <c r="G34" i="5"/>
  <c r="G42" i="5"/>
  <c r="G8" i="5"/>
  <c r="G12" i="5"/>
  <c r="G16" i="5"/>
  <c r="G20" i="5"/>
  <c r="G24" i="5"/>
  <c r="G28" i="5"/>
  <c r="G32" i="5"/>
  <c r="G36" i="5"/>
  <c r="G40" i="5"/>
  <c r="G44" i="5"/>
  <c r="G48" i="5"/>
  <c r="G52" i="5"/>
  <c r="G55" i="5"/>
  <c r="G10" i="5"/>
  <c r="G22" i="5"/>
  <c r="G38" i="5"/>
  <c r="G50" i="5"/>
  <c r="G54" i="5"/>
  <c r="G7" i="5"/>
  <c r="G11" i="5"/>
  <c r="G15" i="5"/>
  <c r="G19" i="5"/>
  <c r="G23" i="5"/>
  <c r="G27" i="5"/>
  <c r="G31" i="5"/>
  <c r="G35" i="5"/>
  <c r="G39" i="5"/>
  <c r="G43" i="5"/>
  <c r="G47" i="5"/>
  <c r="G51" i="5"/>
  <c r="G14" i="5"/>
  <c r="G26" i="5"/>
  <c r="G46" i="5"/>
  <c r="D81" i="5"/>
  <c r="D83" i="5" s="1"/>
  <c r="N83" i="5"/>
  <c r="M83" i="5"/>
  <c r="P83" i="5"/>
  <c r="G82" i="5"/>
  <c r="G81" i="5"/>
  <c r="J83" i="5"/>
  <c r="L83" i="5"/>
  <c r="H39" i="3"/>
  <c r="Q6" i="5"/>
  <c r="Q7" i="5"/>
  <c r="G83" i="5" l="1"/>
  <c r="E38" i="3"/>
  <c r="I25" i="3" l="1"/>
  <c r="E6" i="3" l="1"/>
  <c r="Q14" i="5" l="1"/>
  <c r="Q13" i="5"/>
  <c r="Q12" i="5"/>
  <c r="Q11" i="5"/>
  <c r="Q10" i="5"/>
  <c r="Q9" i="5"/>
  <c r="Q8" i="5"/>
  <c r="Q5" i="5"/>
  <c r="R6" i="5" l="1"/>
  <c r="R7" i="5" l="1"/>
  <c r="M80" i="5"/>
  <c r="J79" i="5"/>
  <c r="J80" i="5"/>
  <c r="D79" i="5"/>
  <c r="D80" i="5"/>
  <c r="J56" i="5" l="1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73" i="5" l="1"/>
  <c r="G75" i="5"/>
  <c r="G69" i="5"/>
  <c r="G67" i="5"/>
  <c r="G78" i="5"/>
  <c r="G76" i="5"/>
  <c r="G71" i="5"/>
  <c r="G74" i="5"/>
  <c r="G57" i="5"/>
  <c r="G58" i="5"/>
  <c r="G64" i="5"/>
  <c r="G63" i="5"/>
  <c r="G66" i="5"/>
  <c r="G60" i="5"/>
  <c r="G59" i="5"/>
  <c r="G70" i="5"/>
  <c r="G72" i="5"/>
  <c r="G56" i="5"/>
  <c r="G80" i="5"/>
  <c r="G79" i="5"/>
  <c r="G65" i="5"/>
  <c r="G77" i="5"/>
  <c r="G61" i="5"/>
  <c r="G62" i="5"/>
  <c r="G68" i="5"/>
  <c r="R5" i="5"/>
  <c r="R8" i="5"/>
  <c r="R9" i="5"/>
  <c r="R10" i="5"/>
  <c r="R11" i="5"/>
  <c r="R12" i="5"/>
  <c r="R13" i="5"/>
  <c r="R14" i="5"/>
  <c r="I38" i="3" l="1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D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<sst xmlns="http://schemas.openxmlformats.org/spreadsheetml/2006/main" count="149" uniqueCount="84">
  <si>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</si>
  <si>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</si>
  <si>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</si>
  <si>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</si>
  <si>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</si>
  <si>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</si>
  <si>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</si>
  <si>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</si>
  <si>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</si>
  <si>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</si>
  <si>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</si>
  <si>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</si>
  <si>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</si>
  <si>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</si>
  <si>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</si>
  <si>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</si>
  <si>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</si>
  <si>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</si>
  <si>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</si>
  <si>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</si>
  <si>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</si>
  <si>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</si>
  <si>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</si>
  <si>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</si>
  <si>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</si>
  <si>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</si>
  <si>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</si>
  <si>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</si>
  <si>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</si>
  <si>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</si>
  <si>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</si>
  <si>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Češka</t>
  </si>
  <si>
    <t>Danska</t>
  </si>
  <si>
    <t>Finska</t>
  </si>
  <si>
    <t>Irska</t>
  </si>
  <si>
    <t>Italija</t>
  </si>
  <si>
    <t>Letonija</t>
  </si>
  <si>
    <t>Lihtenštajn</t>
  </si>
  <si>
    <t>Litva</t>
  </si>
  <si>
    <t>Mađarska</t>
  </si>
  <si>
    <t>Makedonija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</si>
  <si>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</si>
  <si>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</si>
  <si>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</si>
  <si>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</si>
  <si>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</si>
  <si>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</si>
  <si>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</si>
  <si>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</si>
  <si>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</si>
  <si>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</si>
  <si>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Kanada</t>
  </si>
  <si>
    <t>Izrael</t>
  </si>
  <si>
    <t>Japan</t>
  </si>
  <si>
    <t>Kazahstan</t>
  </si>
  <si>
    <t>Koreja, Republika</t>
  </si>
  <si>
    <t>Australija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</si>
  <si>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</si>
  <si>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</si>
  <si>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</si>
  <si>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</si>
  <si>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</si>
  <si>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</si>
  <si>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Ostale afričke zemlje</t>
  </si>
  <si>
    <t>Ujedinjena Kraljevina</t>
  </si>
  <si>
    <t>Ukrajina</t>
  </si>
  <si>
    <t>Kina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</si>
  <si>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</si>
  <si>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</si>
  <si>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</si>
  <si>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</si>
  <si>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</si>
  <si>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</si>
  <si>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</si>
  <si>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</si>
  <si>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</si>
  <si>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</si>
  <si>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Bosna i Hercegovina</t>
  </si>
  <si>
    <t>Ostale azijske zemlje</t>
  </si>
  <si>
    <t>Ukupno strani</t>
  </si>
  <si>
    <t>Ukupno domaći</t>
  </si>
  <si>
    <t>TURISTIČKI PROMET PO ZEMLJAMA  VI/2023</t>
  </si>
  <si>
    <t>IZVJEŠTAJ PO KAPACITETIMA VI/2023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</si>
  <si>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1.8.2023.                                                                                                                                                                                                                                                                                                                                                                         srpanj,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</si>
</sst>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86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3" fontId="33" fillId="37" borderId="47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0" fillId="0" borderId="29" xfId="0" applyNumberFormat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0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1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2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4" fontId="56" fillId="0" borderId="30" xfId="0" applyNumberFormat="1" applyFont="1" applyBorder="1"/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3" fontId="0" fillId="0" borderId="0" xfId="0" applyNumberFormat="1"/>
    <xf numFmtId="0" fontId="39" fillId="0" borderId="27" xfId="0" applyFont="1" applyBorder="1" applyAlignment="1">
      <alignment horizontal="center" vertical="center"/>
    </xf>
    <xf numFmtId="0" fontId="39" fillId="0" borderId="64" xfId="0" applyFont="1" applyBorder="1" applyAlignment="1">
      <alignment horizontal="center" vertical="center"/>
    </xf>
    <xf numFmtId="0" fontId="39" fillId="0" borderId="65" xfId="0" applyFont="1" applyBorder="1" applyAlignment="1">
      <alignment horizontal="center" vertical="center"/>
    </xf>
    <xf numFmtId="3" fontId="33" fillId="37" borderId="30" xfId="0" applyNumberFormat="1" applyFont="1" applyFill="1" applyBorder="1"/>
    <xf numFmtId="4" fontId="33" fillId="37" borderId="30" xfId="0" applyNumberFormat="1" applyFont="1" applyFill="1" applyBorder="1"/>
    <xf numFmtId="0" fontId="33" fillId="37" borderId="30" xfId="0" applyFont="1" applyFill="1" applyBorder="1"/>
    <xf numFmtId="3" fontId="33" fillId="36" borderId="30" xfId="0" applyNumberFormat="1" applyFont="1" applyFill="1" applyBorder="1"/>
    <xf numFmtId="4" fontId="33" fillId="36" borderId="30" xfId="0" applyNumberFormat="1" applyFont="1" applyFill="1" applyBorder="1"/>
    <xf numFmtId="3" fontId="0" fillId="37" borderId="0" xfId="0" applyNumberFormat="1" applyFill="1"/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7.8117973833216583</c:v>
                </c:pt>
                <c:pt idx="1">
                  <c:v>47.646549588104115</c:v>
                </c:pt>
                <c:pt idx="2">
                  <c:v>5.7255516162286666</c:v>
                </c:pt>
                <c:pt idx="3">
                  <c:v>0</c:v>
                </c:pt>
                <c:pt idx="4">
                  <c:v>38.81610141234556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18717</c:v>
                </c:pt>
                <c:pt idx="2">
                  <c:v>155758</c:v>
                </c:pt>
                <c:pt idx="3">
                  <c:v>25537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18343</c:v>
                </c:pt>
                <c:pt idx="2">
                  <c:v>166558</c:v>
                </c:pt>
                <c:pt idx="3">
                  <c:v>29066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5527</c:v>
                </c:pt>
                <c:pt idx="1">
                  <c:v>23218</c:v>
                </c:pt>
                <c:pt idx="2">
                  <c:v>3320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6018</c:v>
                </c:pt>
                <c:pt idx="1">
                  <c:v>24575</c:v>
                </c:pt>
                <c:pt idx="2">
                  <c:v>3271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9.3133201973508106E-2"/>
                  <c:y val="-0.185140635854263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4.280049624593834E-2"/>
                  <c:y val="-5.93476763587448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82210247993"/>
                      <c:h val="0.301298627513047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15931649231610512"/>
                  <c:y val="0.298879662996674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25092810055166215"/>
                  <c:y val="0.112480362443646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26500125656833234"/>
                  <c:y val="-0.132082922173577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2492008307267385"/>
                  <c:y val="-0.1705719257488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Slovenija</c:v>
                </c:pt>
                <c:pt idx="2">
                  <c:v>Hrvatska</c:v>
                </c:pt>
                <c:pt idx="3">
                  <c:v>Mađarska</c:v>
                </c:pt>
                <c:pt idx="4">
                  <c:v>Austrija</c:v>
                </c:pt>
                <c:pt idx="5">
                  <c:v>Slovačka</c:v>
                </c:pt>
                <c:pt idx="6">
                  <c:v>Češka</c:v>
                </c:pt>
                <c:pt idx="7">
                  <c:v>Italija</c:v>
                </c:pt>
                <c:pt idx="8">
                  <c:v>Poljska</c:v>
                </c:pt>
                <c:pt idx="9">
                  <c:v>Švicarska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16.399054153678613</c:v>
                </c:pt>
                <c:pt idx="1">
                  <c:v>23.618015129870329</c:v>
                </c:pt>
                <c:pt idx="2">
                  <c:v>20.728778873243744</c:v>
                </c:pt>
                <c:pt idx="3">
                  <c:v>6.6068527973129649</c:v>
                </c:pt>
                <c:pt idx="4">
                  <c:v>6.5052936192081443</c:v>
                </c:pt>
                <c:pt idx="5">
                  <c:v>4.8574041841157776</c:v>
                </c:pt>
                <c:pt idx="6">
                  <c:v>4.274968415707411</c:v>
                </c:pt>
                <c:pt idx="7">
                  <c:v>3.3499233717647132</c:v>
                </c:pt>
                <c:pt idx="8">
                  <c:v>3.0308684839233657</c:v>
                </c:pt>
                <c:pt idx="9">
                  <c:v>1.391544280719357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zoomScale="150" zoomScaleNormal="150" workbookViewId="0">
      <selection activeCell="A22" sqref="A22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188"/>
      <c r="B1" s="188"/>
      <c r="C1" s="188"/>
      <c r="D1" s="188"/>
    </row>
    <row r="2" spans="1:6" ht="59.25" customHeight="1" x14ac:dyDescent="0.3">
      <c r="A2" s="188"/>
      <c r="B2" s="188"/>
      <c r="C2" s="188"/>
      <c r="D2" s="188"/>
    </row>
    <row r="3" spans="1:6" ht="22.5" customHeight="1" x14ac:dyDescent="0.3">
      <c r="A3" s="188"/>
      <c r="B3" s="188"/>
      <c r="C3" s="188"/>
      <c r="D3" s="188"/>
    </row>
    <row r="4" spans="1:6" ht="200.25" customHeight="1" x14ac:dyDescent="0.25">
      <c r="A4" s="189" t="s">
        <v>83</v>
      </c>
      <c r="B4" s="190"/>
      <c r="C4" s="190"/>
      <c r="D4" s="190"/>
      <c r="E4" s="190"/>
      <c r="F4" s="191"/>
    </row>
    <row r="5" spans="1:6" ht="15" customHeight="1" x14ac:dyDescent="0.3">
      <c r="A5" s="137" t="s">
        <v>0</v>
      </c>
      <c r="B5" s="187"/>
      <c r="C5" s="187"/>
    </row>
    <row r="6" spans="1:6" ht="15" customHeight="1" x14ac:dyDescent="0.3">
      <c r="A6" s="187"/>
      <c r="B6" s="187"/>
      <c r="C6" s="187"/>
    </row>
    <row r="7" spans="1:6" ht="15" customHeight="1" x14ac:dyDescent="0.3">
      <c r="B7" s="187"/>
      <c r="C7" s="187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tabSelected="1" zoomScale="80" zoomScaleNormal="80" zoomScalePageLayoutView="60" workbookViewId="0">
      <selection activeCell="I22" sqref="I22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37" t="s">
        <v>82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</row>
    <row r="2" spans="1:29" ht="9.9499999999999993" customHeight="1" x14ac:dyDescent="0.2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spans="1:29" ht="9.9499999999999993" customHeight="1" thickBot="1" x14ac:dyDescent="0.3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</row>
    <row r="4" spans="1:29" ht="15" customHeight="1" thickBot="1" x14ac:dyDescent="0.3">
      <c r="A4" s="248" t="s">
        <v>1</v>
      </c>
      <c r="B4" s="249"/>
      <c r="C4" s="252" t="s">
        <v>2</v>
      </c>
      <c r="D4" s="253"/>
      <c r="E4" s="253"/>
      <c r="F4" s="254"/>
      <c r="G4" s="252" t="s">
        <v>3</v>
      </c>
      <c r="H4" s="253"/>
      <c r="I4" s="253"/>
      <c r="J4" s="254"/>
      <c r="K4" s="245" t="s">
        <v>59</v>
      </c>
      <c r="L4" s="246"/>
      <c r="M4" s="246"/>
      <c r="N4" s="246"/>
      <c r="O4" s="246"/>
      <c r="P4" s="246"/>
      <c r="Q4" s="247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</row>
    <row r="5" spans="1:29" ht="15" customHeight="1" thickBot="1" x14ac:dyDescent="0.3">
      <c r="A5" s="250"/>
      <c r="B5" s="251"/>
      <c r="C5" s="277" t="s">
        <v>4</v>
      </c>
      <c r="D5" s="278" t="s">
        <v>5</v>
      </c>
      <c r="E5" s="278" t="s">
        <v>6</v>
      </c>
      <c r="F5" s="279" t="s">
        <v>7</v>
      </c>
      <c r="G5" s="228" t="s">
        <v>4</v>
      </c>
      <c r="H5" s="227" t="s">
        <v>5</v>
      </c>
      <c r="I5" s="227" t="s">
        <v>6</v>
      </c>
      <c r="J5" s="229" t="s">
        <v>7</v>
      </c>
      <c r="K5" s="91"/>
      <c r="L5" s="92"/>
      <c r="M5" s="92"/>
      <c r="N5" s="92"/>
      <c r="O5" s="92"/>
      <c r="P5" s="92"/>
      <c r="Q5" s="93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</row>
    <row r="6" spans="1:29" ht="15" customHeight="1" x14ac:dyDescent="0.25">
      <c r="A6" s="257" t="s">
        <v>8</v>
      </c>
      <c r="B6" s="27" t="s">
        <v>74</v>
      </c>
      <c r="C6" s="182">
        <v>456</v>
      </c>
      <c r="D6" s="120">
        <v>5071</v>
      </c>
      <c r="E6" s="280">
        <f>SUM(C6:D6)</f>
        <v>5527</v>
      </c>
      <c r="F6" s="281">
        <f>E6/E42*100</f>
        <v>15.051333024699762</v>
      </c>
      <c r="G6" s="285">
        <v>1226</v>
      </c>
      <c r="H6" s="285">
        <v>24311</v>
      </c>
      <c r="I6" s="28">
        <f>SUM(G6:H6)</f>
        <v>25537</v>
      </c>
      <c r="J6" s="70">
        <f>I6/I42*100</f>
        <v>7.8117973833216583</v>
      </c>
      <c r="K6" s="56"/>
      <c r="L6" s="57"/>
      <c r="M6" s="90"/>
      <c r="N6" s="90"/>
      <c r="O6" s="90"/>
      <c r="P6" s="57"/>
      <c r="Q6" s="58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</row>
    <row r="7" spans="1:29" ht="15" customHeight="1" x14ac:dyDescent="0.25">
      <c r="A7" s="258"/>
      <c r="B7" s="4" t="s">
        <v>71</v>
      </c>
      <c r="C7" s="5">
        <v>449</v>
      </c>
      <c r="D7" s="6">
        <v>5569</v>
      </c>
      <c r="E7" s="6">
        <f>SUM(C7:D7)</f>
        <v>6018</v>
      </c>
      <c r="F7" s="10">
        <f>E7/E43*100</f>
        <v>15.550387596899226</v>
      </c>
      <c r="G7" s="276">
        <v>1458</v>
      </c>
      <c r="H7" s="276">
        <v>27608</v>
      </c>
      <c r="I7" s="6">
        <f>SUM(G7:H7)</f>
        <v>29066</v>
      </c>
      <c r="J7" s="71">
        <f>I7/I43*100</f>
        <v>8.7592780662445655</v>
      </c>
      <c r="K7" s="59"/>
      <c r="L7" s="84"/>
      <c r="Q7" s="60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</row>
    <row r="8" spans="1:29" ht="15" customHeight="1" x14ac:dyDescent="0.25">
      <c r="A8" s="258"/>
      <c r="B8" s="4" t="s">
        <v>9</v>
      </c>
      <c r="C8" s="6"/>
      <c r="D8" s="6"/>
      <c r="E8" s="6">
        <f>SUM(C8:D8)</f>
        <v>0</v>
      </c>
      <c r="F8" s="10" t="e">
        <f>E8/E44*100</f>
        <v>#DIV/0!</v>
      </c>
      <c r="G8" s="82"/>
      <c r="H8" s="6"/>
      <c r="I8" s="6">
        <f>SUM(G8:H8)</f>
        <v>0</v>
      </c>
      <c r="J8" s="71" t="e">
        <f>I8/I44*100</f>
        <v>#DIV/0!</v>
      </c>
      <c r="K8" s="59"/>
      <c r="L8" s="84"/>
      <c r="Q8" s="60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</row>
    <row r="9" spans="1:29" ht="15" customHeight="1" x14ac:dyDescent="0.25">
      <c r="A9" s="258"/>
      <c r="B9" s="4" t="s">
        <v>76</v>
      </c>
      <c r="C9" s="7">
        <f>C6/C7*100</f>
        <v>101.55902004454343</v>
      </c>
      <c r="D9" s="7">
        <f>D6/D7*100</f>
        <v>91.057640509965893</v>
      </c>
      <c r="E9" s="7">
        <f>E6/E7*100</f>
        <v>91.841143236955801</v>
      </c>
      <c r="F9" s="10"/>
      <c r="G9" s="8">
        <f>G6/G7*100</f>
        <v>84.0877914951989</v>
      </c>
      <c r="H9" s="7">
        <f>H6/H7*100</f>
        <v>88.0578093306288</v>
      </c>
      <c r="I9" s="7">
        <f>I6/I7*100</f>
        <v>87.858666483176222</v>
      </c>
      <c r="J9" s="71"/>
      <c r="K9" s="59"/>
      <c r="L9" s="84"/>
      <c r="Q9" s="60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</row>
    <row r="10" spans="1:29" ht="15" customHeight="1" x14ac:dyDescent="0.25">
      <c r="A10" s="258"/>
      <c r="B10" s="4" t="s">
        <v>75</v>
      </c>
      <c r="C10" s="7" t="e">
        <f>C6/C8*100</f>
        <v>#DIV/0!</v>
      </c>
      <c r="D10" s="7" t="e">
        <f>D6/D8*100</f>
        <v>#DIV/0!</v>
      </c>
      <c r="E10" s="7" t="e">
        <f>E6/E8*100</f>
        <v>#DIV/0!</v>
      </c>
      <c r="F10" s="10"/>
      <c r="G10" s="8" t="e">
        <f>G6/G8*100</f>
        <v>#DIV/0!</v>
      </c>
      <c r="H10" s="7" t="e">
        <f>H6/H8*100</f>
        <v>#DIV/0!</v>
      </c>
      <c r="I10" s="7" t="e">
        <f>I6/I8*100</f>
        <v>#DIV/0!</v>
      </c>
      <c r="J10" s="71"/>
      <c r="K10" s="59"/>
      <c r="L10" s="84"/>
      <c r="M10" s="84"/>
      <c r="N10" s="84"/>
      <c r="O10" s="84"/>
      <c r="Q10" s="60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</row>
    <row r="11" spans="1:29" ht="15" customHeight="1" thickBot="1" x14ac:dyDescent="0.3">
      <c r="A11" s="259"/>
      <c r="B11" s="14" t="s">
        <v>7</v>
      </c>
      <c r="C11" s="10">
        <f>C6/E6*100</f>
        <v>8.2504070924552195</v>
      </c>
      <c r="D11" s="10">
        <f>D6/E6*100</f>
        <v>91.74959290754478</v>
      </c>
      <c r="E11" s="10">
        <f>SUM(C11:D11)</f>
        <v>100</v>
      </c>
      <c r="F11" s="10"/>
      <c r="G11" s="15">
        <f>G6/I6*100</f>
        <v>4.8008771586325727</v>
      </c>
      <c r="H11" s="16">
        <f>H6/I6*100</f>
        <v>95.199122841367426</v>
      </c>
      <c r="I11" s="16">
        <f>SUM(G11:H11)</f>
        <v>100</v>
      </c>
      <c r="J11" s="72"/>
      <c r="K11" s="59"/>
      <c r="Q11" s="60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</row>
    <row r="12" spans="1:29" ht="15" customHeight="1" x14ac:dyDescent="0.25">
      <c r="A12" s="260" t="s">
        <v>10</v>
      </c>
      <c r="B12" s="27" t="s">
        <v>74</v>
      </c>
      <c r="C12" s="120">
        <v>1884</v>
      </c>
      <c r="D12" s="120">
        <v>21334</v>
      </c>
      <c r="E12" s="280">
        <f>SUM(C12:D12)</f>
        <v>23218</v>
      </c>
      <c r="F12" s="281">
        <f>E12/E42*100</f>
        <v>63.228125595708171</v>
      </c>
      <c r="G12" s="285">
        <v>10941</v>
      </c>
      <c r="H12" s="285">
        <v>144817</v>
      </c>
      <c r="I12" s="30">
        <f>SUM(G12:H12)</f>
        <v>155758</v>
      </c>
      <c r="J12" s="73">
        <f>I12/I42*100</f>
        <v>47.646549588104115</v>
      </c>
      <c r="K12" s="59"/>
      <c r="M12" s="84" t="str">
        <f>A6</f>
        <v>HOTELI</v>
      </c>
      <c r="N12" s="84" t="str">
        <f>A12</f>
        <v>OBJEKTI U DOMAĆINSTVU</v>
      </c>
      <c r="O12" s="84" t="str">
        <f>A18</f>
        <v>OSTALI UGOSTITELJSKI OBJEKTI ZA SMJEŠTAJ</v>
      </c>
      <c r="P12" s="84" t="str">
        <f>A24</f>
        <v>KAMPOVI</v>
      </c>
      <c r="Q12" s="60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</row>
    <row r="13" spans="1:29" ht="15" customHeight="1" x14ac:dyDescent="0.25">
      <c r="A13" s="260"/>
      <c r="B13" s="4" t="s">
        <v>71</v>
      </c>
      <c r="C13" s="6">
        <v>2153</v>
      </c>
      <c r="D13" s="6">
        <v>22422</v>
      </c>
      <c r="E13" s="6">
        <f>SUM(C13:D13)</f>
        <v>24575</v>
      </c>
      <c r="F13" s="10">
        <f>E13/E43*100</f>
        <v>63.501291989664089</v>
      </c>
      <c r="G13" s="276">
        <v>12265</v>
      </c>
      <c r="H13" s="276">
        <v>154293</v>
      </c>
      <c r="I13" s="6">
        <f>SUM(G13:H13)</f>
        <v>166558</v>
      </c>
      <c r="J13" s="71">
        <f>I13/I43*100</f>
        <v>50.193622657316524</v>
      </c>
      <c r="K13" s="59"/>
      <c r="L13" s="84" t="str">
        <f>B6</f>
        <v>2023.</v>
      </c>
      <c r="M13" s="95">
        <f>E6</f>
        <v>5527</v>
      </c>
      <c r="N13" s="95">
        <f>E12</f>
        <v>23218</v>
      </c>
      <c r="O13" s="95">
        <f>E18</f>
        <v>3320</v>
      </c>
      <c r="P13" s="1">
        <f>E24</f>
        <v>0</v>
      </c>
      <c r="Q13" s="60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</row>
    <row r="14" spans="1:29" ht="15" customHeight="1" x14ac:dyDescent="0.25">
      <c r="A14" s="260"/>
      <c r="B14" s="4" t="s">
        <v>9</v>
      </c>
      <c r="C14" s="6"/>
      <c r="D14" s="6"/>
      <c r="E14" s="6">
        <f>C14+D14</f>
        <v>0</v>
      </c>
      <c r="F14" s="10" t="e">
        <f>E14/E44*100</f>
        <v>#DIV/0!</v>
      </c>
      <c r="G14" s="82"/>
      <c r="H14" s="6"/>
      <c r="I14" s="6">
        <f>SUM(G14:H14)</f>
        <v>0</v>
      </c>
      <c r="J14" s="71" t="e">
        <f>I14/I44*100</f>
        <v>#DIV/0!</v>
      </c>
      <c r="K14" s="59"/>
      <c r="L14" s="84" t="str">
        <f>B7</f>
        <v>2022.</v>
      </c>
      <c r="M14" s="95">
        <f>E7</f>
        <v>6018</v>
      </c>
      <c r="N14" s="95">
        <f>E13</f>
        <v>24575</v>
      </c>
      <c r="O14" s="96">
        <f>E19</f>
        <v>3271</v>
      </c>
      <c r="P14" s="1">
        <f>E25</f>
        <v>0</v>
      </c>
      <c r="Q14" s="60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</row>
    <row r="15" spans="1:29" ht="15" customHeight="1" x14ac:dyDescent="0.25">
      <c r="A15" s="260"/>
      <c r="B15" s="4" t="s">
        <v>76</v>
      </c>
      <c r="C15" s="10">
        <f>C12/C13*100</f>
        <v>87.505805852299119</v>
      </c>
      <c r="D15" s="10">
        <f>D12/D13*11</f>
        <v>10.466238515743466</v>
      </c>
      <c r="E15" s="10">
        <f>E12/E13*100</f>
        <v>94.478128179043736</v>
      </c>
      <c r="F15" s="10"/>
      <c r="G15" s="13">
        <f>G12/G13*100</f>
        <v>89.205055034651451</v>
      </c>
      <c r="H15" s="10">
        <f>H12/H13*100</f>
        <v>93.858438166345849</v>
      </c>
      <c r="I15" s="10">
        <f>I12/I13*100</f>
        <v>93.515772283528861</v>
      </c>
      <c r="J15" s="71"/>
      <c r="K15" s="59"/>
      <c r="L15" s="84" t="str">
        <f>B8</f>
        <v>2019.</v>
      </c>
      <c r="M15" s="95">
        <f>E8</f>
        <v>0</v>
      </c>
      <c r="N15" s="95">
        <f>E14</f>
        <v>0</v>
      </c>
      <c r="O15" s="96">
        <f>E20</f>
        <v>0</v>
      </c>
      <c r="P15" s="1">
        <f>E26</f>
        <v>0</v>
      </c>
      <c r="Q15" s="60"/>
      <c r="S15" s="94"/>
      <c r="T15" s="94"/>
      <c r="U15" s="84"/>
      <c r="V15" s="84"/>
      <c r="W15" s="84"/>
      <c r="X15" s="84"/>
      <c r="Y15" s="84"/>
      <c r="Z15" s="84"/>
      <c r="AA15" s="84"/>
      <c r="AB15" s="94"/>
      <c r="AC15" s="94"/>
    </row>
    <row r="16" spans="1:29" ht="15" customHeight="1" x14ac:dyDescent="0.25">
      <c r="A16" s="260"/>
      <c r="B16" s="4" t="s">
        <v>75</v>
      </c>
      <c r="C16" s="10" t="e">
        <f>C12/C14*100</f>
        <v>#DIV/0!</v>
      </c>
      <c r="D16" s="10" t="e">
        <f>D12/D14*100</f>
        <v>#DIV/0!</v>
      </c>
      <c r="E16" s="10" t="e">
        <f>E12/E14*100</f>
        <v>#DIV/0!</v>
      </c>
      <c r="F16" s="10"/>
      <c r="G16" s="13" t="e">
        <f>G12/G14*100</f>
        <v>#DIV/0!</v>
      </c>
      <c r="H16" s="10" t="e">
        <f>H12/H14*100</f>
        <v>#DIV/0!</v>
      </c>
      <c r="I16" s="10" t="e">
        <f>I12/I14*100</f>
        <v>#DIV/0!</v>
      </c>
      <c r="J16" s="71"/>
      <c r="K16" s="59"/>
      <c r="Q16" s="60"/>
      <c r="S16" s="94"/>
      <c r="T16" s="94"/>
      <c r="U16" s="84"/>
      <c r="V16" s="95"/>
      <c r="W16" s="95"/>
      <c r="X16" s="222"/>
      <c r="Y16" s="223"/>
      <c r="Z16" s="95"/>
      <c r="AA16" s="222"/>
      <c r="AB16" s="94"/>
      <c r="AC16" s="94"/>
    </row>
    <row r="17" spans="1:29" ht="15" customHeight="1" thickBot="1" x14ac:dyDescent="0.3">
      <c r="A17" s="260"/>
      <c r="B17" s="9" t="s">
        <v>7</v>
      </c>
      <c r="C17" s="10">
        <f>C12/E12*100</f>
        <v>8.1143940046515635</v>
      </c>
      <c r="D17" s="10">
        <f>D12/E12*100</f>
        <v>91.885605995348442</v>
      </c>
      <c r="E17" s="10">
        <f>SUM(C17:D17)</f>
        <v>100</v>
      </c>
      <c r="F17" s="10"/>
      <c r="G17" s="11">
        <f>G12/I12*100</f>
        <v>7.0243582994131932</v>
      </c>
      <c r="H17" s="12">
        <f>H12/I12*100</f>
        <v>92.975641700586806</v>
      </c>
      <c r="I17" s="12">
        <f>SUM(G17:H17)</f>
        <v>100</v>
      </c>
      <c r="J17" s="74"/>
      <c r="K17" s="59"/>
      <c r="Q17" s="60"/>
      <c r="S17" s="94"/>
      <c r="T17" s="94"/>
      <c r="U17" s="84"/>
      <c r="V17" s="95"/>
      <c r="W17" s="95"/>
      <c r="X17" s="224"/>
      <c r="Y17" s="223"/>
      <c r="Z17" s="95"/>
      <c r="AA17" s="224"/>
      <c r="AB17" s="94"/>
      <c r="AC17" s="94"/>
    </row>
    <row r="18" spans="1:29" ht="15" customHeight="1" thickBot="1" x14ac:dyDescent="0.3">
      <c r="A18" s="261" t="s">
        <v>11</v>
      </c>
      <c r="B18" s="27" t="s">
        <v>74</v>
      </c>
      <c r="C18" s="182">
        <v>346</v>
      </c>
      <c r="D18" s="120">
        <v>2974</v>
      </c>
      <c r="E18" s="280">
        <f>C18+D18</f>
        <v>3320</v>
      </c>
      <c r="F18" s="281">
        <f>E18/E42*100</f>
        <v>9.0411481168813488</v>
      </c>
      <c r="G18" s="285">
        <v>2045</v>
      </c>
      <c r="H18" s="285">
        <v>16672</v>
      </c>
      <c r="I18" s="28">
        <f>G18+H18</f>
        <v>18717</v>
      </c>
      <c r="J18" s="70">
        <f>I18/I42*100</f>
        <v>5.7255516162286666</v>
      </c>
      <c r="K18" s="61"/>
      <c r="L18" s="62"/>
      <c r="M18" s="62"/>
      <c r="N18" s="62"/>
      <c r="O18" s="62"/>
      <c r="P18" s="62"/>
      <c r="Q18" s="63"/>
      <c r="S18" s="94"/>
      <c r="T18" s="94"/>
      <c r="U18" s="84"/>
      <c r="V18" s="84"/>
      <c r="W18" s="84"/>
      <c r="X18" s="224"/>
      <c r="Y18" s="225"/>
      <c r="Z18" s="84"/>
      <c r="AA18" s="224"/>
      <c r="AB18" s="94"/>
      <c r="AC18" s="94"/>
    </row>
    <row r="19" spans="1:29" ht="15" customHeight="1" x14ac:dyDescent="0.25">
      <c r="A19" s="262"/>
      <c r="B19" s="4" t="s">
        <v>71</v>
      </c>
      <c r="C19" s="5">
        <v>323</v>
      </c>
      <c r="D19" s="6">
        <v>2948</v>
      </c>
      <c r="E19" s="6">
        <f>SUM(C19:D19)</f>
        <v>3271</v>
      </c>
      <c r="F19" s="10">
        <f>E19/E43*100</f>
        <v>8.4521963824289408</v>
      </c>
      <c r="G19" s="276">
        <v>1890</v>
      </c>
      <c r="H19" s="276">
        <v>16453</v>
      </c>
      <c r="I19" s="6">
        <f>SUM(G19:H19)</f>
        <v>18343</v>
      </c>
      <c r="J19" s="71">
        <f>I19/I43*100</f>
        <v>5.527813857053741</v>
      </c>
      <c r="K19" s="59"/>
      <c r="Q19" s="60"/>
      <c r="S19" s="94"/>
      <c r="T19" s="94"/>
      <c r="U19" s="84"/>
      <c r="V19" s="95"/>
      <c r="W19" s="95"/>
      <c r="X19" s="224"/>
      <c r="Y19" s="223"/>
      <c r="Z19" s="95"/>
      <c r="AA19" s="84"/>
      <c r="AB19" s="94"/>
      <c r="AC19" s="94"/>
    </row>
    <row r="20" spans="1:29" ht="15" customHeight="1" x14ac:dyDescent="0.25">
      <c r="A20" s="262"/>
      <c r="B20" s="4" t="s">
        <v>9</v>
      </c>
      <c r="C20" s="6"/>
      <c r="D20" s="6"/>
      <c r="E20" s="6">
        <f>C20+D20</f>
        <v>0</v>
      </c>
      <c r="F20" s="10" t="e">
        <f>E20/E44*100</f>
        <v>#DIV/0!</v>
      </c>
      <c r="G20" s="82"/>
      <c r="H20" s="6"/>
      <c r="I20" s="6">
        <f>G20+H20</f>
        <v>0</v>
      </c>
      <c r="J20" s="71" t="e">
        <f>I20/I44*100</f>
        <v>#DIV/0!</v>
      </c>
      <c r="K20" s="59"/>
      <c r="Q20" s="60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</row>
    <row r="21" spans="1:29" ht="15" customHeight="1" x14ac:dyDescent="0.25">
      <c r="A21" s="262"/>
      <c r="B21" s="4" t="s">
        <v>76</v>
      </c>
      <c r="C21" s="10">
        <f>C18/C19*100</f>
        <v>107.12074303405572</v>
      </c>
      <c r="D21" s="10">
        <f>D18/D19*100</f>
        <v>100.8819538670285</v>
      </c>
      <c r="E21" s="10">
        <f>E18/E19*100</f>
        <v>101.49801284011006</v>
      </c>
      <c r="F21" s="10"/>
      <c r="G21" s="13">
        <f>G18/G19*100</f>
        <v>108.2010582010582</v>
      </c>
      <c r="H21" s="10">
        <f>H18/H19*100</f>
        <v>101.33106424360298</v>
      </c>
      <c r="I21" s="10">
        <f>I18/I19*100</f>
        <v>102.03892493049121</v>
      </c>
      <c r="J21" s="71"/>
      <c r="K21" s="59"/>
      <c r="Q21" s="60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</row>
    <row r="22" spans="1:29" ht="15" customHeight="1" x14ac:dyDescent="0.25">
      <c r="A22" s="262"/>
      <c r="B22" s="4" t="s">
        <v>75</v>
      </c>
      <c r="C22" s="10" t="e">
        <f>C18/C20*100</f>
        <v>#DIV/0!</v>
      </c>
      <c r="D22" s="230" t="e">
        <f>D18/D20*100</f>
        <v>#DIV/0!</v>
      </c>
      <c r="E22" s="10" t="e">
        <f>E18/E20*100</f>
        <v>#DIV/0!</v>
      </c>
      <c r="F22" s="10"/>
      <c r="G22" s="13" t="e">
        <f>G18/G20*100</f>
        <v>#DIV/0!</v>
      </c>
      <c r="H22" s="10" t="e">
        <f>H18/H20*100</f>
        <v>#DIV/0!</v>
      </c>
      <c r="I22" s="10" t="e">
        <f>I18/I20*100</f>
        <v>#DIV/0!</v>
      </c>
      <c r="J22" s="71"/>
      <c r="K22" s="59"/>
      <c r="Q22" s="60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</row>
    <row r="23" spans="1:29" ht="15" customHeight="1" thickBot="1" x14ac:dyDescent="0.3">
      <c r="A23" s="263"/>
      <c r="B23" s="14" t="s">
        <v>7</v>
      </c>
      <c r="C23" s="10">
        <f>C18/E18*100</f>
        <v>10.421686746987952</v>
      </c>
      <c r="D23" s="10">
        <f>D18/E18*100</f>
        <v>89.578313253012041</v>
      </c>
      <c r="E23" s="10">
        <f>SUM(C23:D23)</f>
        <v>100</v>
      </c>
      <c r="F23" s="10"/>
      <c r="G23" s="15">
        <f>G18/I18*100</f>
        <v>10.925896244056206</v>
      </c>
      <c r="H23" s="16">
        <f>H18/I18*100</f>
        <v>89.074103755943796</v>
      </c>
      <c r="I23" s="16">
        <f>SUM(G23:H23)</f>
        <v>100</v>
      </c>
      <c r="J23" s="72"/>
      <c r="K23" s="59"/>
      <c r="Q23" s="60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</row>
    <row r="24" spans="1:29" ht="15" customHeight="1" x14ac:dyDescent="0.25">
      <c r="A24" s="264" t="s">
        <v>12</v>
      </c>
      <c r="B24" s="27" t="s">
        <v>74</v>
      </c>
      <c r="C24" s="280"/>
      <c r="D24" s="280"/>
      <c r="E24" s="282">
        <f>SUM(C24:D24)</f>
        <v>0</v>
      </c>
      <c r="F24" s="281">
        <f>E24/E42*100</f>
        <v>0</v>
      </c>
      <c r="G24" s="81"/>
      <c r="H24" s="30"/>
      <c r="I24" s="30">
        <f>SUM(G24:H24)</f>
        <v>0</v>
      </c>
      <c r="J24" s="73">
        <f>I24/I42*100</f>
        <v>0</v>
      </c>
      <c r="K24" s="59"/>
      <c r="M24" s="84" t="str">
        <f>B6</f>
        <v>2023.</v>
      </c>
      <c r="N24" s="84" t="str">
        <f>B7</f>
        <v>2022.</v>
      </c>
      <c r="O24" s="84" t="str">
        <f>B8</f>
        <v>2019.</v>
      </c>
      <c r="Q24" s="60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</row>
    <row r="25" spans="1:29" ht="15" customHeight="1" x14ac:dyDescent="0.25">
      <c r="A25" s="264"/>
      <c r="B25" s="4" t="s">
        <v>71</v>
      </c>
      <c r="C25" s="6"/>
      <c r="D25" s="6"/>
      <c r="E25" s="6">
        <f>SUM(C25:D25)</f>
        <v>0</v>
      </c>
      <c r="F25" s="10">
        <f>E25/E43*100</f>
        <v>0</v>
      </c>
      <c r="G25" s="82"/>
      <c r="H25" s="6"/>
      <c r="I25" s="6">
        <f>SUM(G25:H25)</f>
        <v>0</v>
      </c>
      <c r="J25" s="71">
        <f>I25/I43*100</f>
        <v>0</v>
      </c>
      <c r="K25" s="59"/>
      <c r="L25" s="84" t="s">
        <v>12</v>
      </c>
      <c r="M25" s="84">
        <f>I24</f>
        <v>0</v>
      </c>
      <c r="N25" s="84">
        <f>I25</f>
        <v>0</v>
      </c>
      <c r="O25" s="84">
        <f>I26</f>
        <v>0</v>
      </c>
      <c r="Q25" s="60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</row>
    <row r="26" spans="1:29" ht="15" customHeight="1" x14ac:dyDescent="0.25">
      <c r="A26" s="264"/>
      <c r="B26" s="4" t="s">
        <v>9</v>
      </c>
      <c r="C26" s="6"/>
      <c r="D26" s="6"/>
      <c r="E26" s="6">
        <f>SUM(C26:D26)</f>
        <v>0</v>
      </c>
      <c r="F26" s="10" t="e">
        <f>E26/E44*100</f>
        <v>#DIV/0!</v>
      </c>
      <c r="G26" s="82"/>
      <c r="H26" s="6"/>
      <c r="I26" s="5">
        <f>SUM(G26:H26)</f>
        <v>0</v>
      </c>
      <c r="J26" s="71" t="e">
        <f>I26/I44*100</f>
        <v>#DIV/0!</v>
      </c>
      <c r="K26" s="59"/>
      <c r="L26" s="84" t="str">
        <f>A18</f>
        <v>OSTALI UGOSTITELJSKI OBJEKTI ZA SMJEŠTAJ</v>
      </c>
      <c r="M26" s="96">
        <f>I18</f>
        <v>18717</v>
      </c>
      <c r="N26" s="96">
        <f>I19</f>
        <v>18343</v>
      </c>
      <c r="O26" s="96">
        <f>I20</f>
        <v>0</v>
      </c>
      <c r="Q26" s="60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</row>
    <row r="27" spans="1:29" ht="15" customHeight="1" x14ac:dyDescent="0.25">
      <c r="A27" s="264"/>
      <c r="B27" s="4" t="s">
        <v>76</v>
      </c>
      <c r="C27" s="10" t="e">
        <f>C24/C25*100</f>
        <v>#DIV/0!</v>
      </c>
      <c r="D27" s="10" t="e">
        <f>D24/D25*100</f>
        <v>#DIV/0!</v>
      </c>
      <c r="E27" s="10" t="e">
        <f>E24/E25*100</f>
        <v>#DIV/0!</v>
      </c>
      <c r="F27" s="10"/>
      <c r="G27" s="13" t="e">
        <f>G24/G25*100</f>
        <v>#DIV/0!</v>
      </c>
      <c r="H27" s="10" t="e">
        <f>H24/H25*100</f>
        <v>#DIV/0!</v>
      </c>
      <c r="I27" s="6" t="e">
        <f>I24/I25*100</f>
        <v>#DIV/0!</v>
      </c>
      <c r="J27" s="71"/>
      <c r="K27" s="59"/>
      <c r="L27" s="84" t="s">
        <v>10</v>
      </c>
      <c r="M27" s="96">
        <f>I12</f>
        <v>155758</v>
      </c>
      <c r="N27" s="96">
        <f>I13</f>
        <v>166558</v>
      </c>
      <c r="O27" s="96">
        <f>I14</f>
        <v>0</v>
      </c>
      <c r="Q27" s="60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</row>
    <row r="28" spans="1:29" ht="15" customHeight="1" x14ac:dyDescent="0.25">
      <c r="A28" s="264"/>
      <c r="B28" s="4" t="s">
        <v>75</v>
      </c>
      <c r="C28" s="10" t="e">
        <f>C24/C26*100</f>
        <v>#DIV/0!</v>
      </c>
      <c r="D28" s="10" t="e">
        <f>D24/D26*100</f>
        <v>#DIV/0!</v>
      </c>
      <c r="E28" s="10" t="e">
        <f>E24/E26*100</f>
        <v>#DIV/0!</v>
      </c>
      <c r="F28" s="10"/>
      <c r="G28" s="13" t="e">
        <f>G24/G26*100</f>
        <v>#DIV/0!</v>
      </c>
      <c r="H28" s="10" t="e">
        <f>H24/H26*100</f>
        <v>#DIV/0!</v>
      </c>
      <c r="I28" s="10" t="e">
        <f>I24/I26*100</f>
        <v>#DIV/0!</v>
      </c>
      <c r="J28" s="71"/>
      <c r="K28" s="59"/>
      <c r="L28" s="84" t="s">
        <v>8</v>
      </c>
      <c r="M28" s="96">
        <f>I6</f>
        <v>25537</v>
      </c>
      <c r="N28" s="96">
        <f>I7</f>
        <v>29066</v>
      </c>
      <c r="O28" s="96">
        <f>I8</f>
        <v>0</v>
      </c>
      <c r="Q28" s="60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</row>
    <row r="29" spans="1:29" ht="15" customHeight="1" thickBot="1" x14ac:dyDescent="0.3">
      <c r="A29" s="264"/>
      <c r="B29" s="9" t="s">
        <v>7</v>
      </c>
      <c r="C29" s="10" t="e">
        <f>C24/E24*100</f>
        <v>#DIV/0!</v>
      </c>
      <c r="D29" s="10" t="e">
        <f>D24/E24*100</f>
        <v>#DIV/0!</v>
      </c>
      <c r="E29" s="10" t="e">
        <f>SUM(C29:D29)</f>
        <v>#DIV/0!</v>
      </c>
      <c r="F29" s="10"/>
      <c r="G29" s="11" t="e">
        <f>G24/I24*100</f>
        <v>#DIV/0!</v>
      </c>
      <c r="H29" s="12" t="e">
        <f>H24/I24*100</f>
        <v>#DIV/0!</v>
      </c>
      <c r="I29" s="12" t="e">
        <f>SUM(G29:H29)</f>
        <v>#DIV/0!</v>
      </c>
      <c r="J29" s="74"/>
      <c r="K29" s="59"/>
      <c r="Q29" s="60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</row>
    <row r="30" spans="1:29" ht="15" customHeight="1" x14ac:dyDescent="0.25">
      <c r="A30" s="239" t="s">
        <v>13</v>
      </c>
      <c r="B30" s="31" t="s">
        <v>74</v>
      </c>
      <c r="C30" s="280">
        <f t="shared" ref="C30:J32" si="0">C6+C12+C18+C24</f>
        <v>2686</v>
      </c>
      <c r="D30" s="280">
        <f t="shared" si="0"/>
        <v>29379</v>
      </c>
      <c r="E30" s="280">
        <f t="shared" si="0"/>
        <v>32065</v>
      </c>
      <c r="F30" s="281">
        <f t="shared" si="0"/>
        <v>87.320606737289282</v>
      </c>
      <c r="G30" s="78">
        <f t="shared" si="0"/>
        <v>14212</v>
      </c>
      <c r="H30" s="28">
        <f t="shared" si="0"/>
        <v>185800</v>
      </c>
      <c r="I30" s="28">
        <f>I6+I12+I18+I24</f>
        <v>200012</v>
      </c>
      <c r="J30" s="70">
        <f t="shared" si="0"/>
        <v>61.18389858765444</v>
      </c>
      <c r="K30" s="59"/>
      <c r="Q30" s="60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</row>
    <row r="31" spans="1:29" ht="15" customHeight="1" x14ac:dyDescent="0.25">
      <c r="A31" s="240"/>
      <c r="B31" s="192" t="s">
        <v>71</v>
      </c>
      <c r="C31" s="44">
        <f t="shared" si="0"/>
        <v>2925</v>
      </c>
      <c r="D31" s="44">
        <f t="shared" si="0"/>
        <v>30939</v>
      </c>
      <c r="E31" s="44">
        <f t="shared" si="0"/>
        <v>33864</v>
      </c>
      <c r="F31" s="46">
        <f t="shared" si="0"/>
        <v>87.503875968992247</v>
      </c>
      <c r="G31" s="80">
        <f t="shared" si="0"/>
        <v>15613</v>
      </c>
      <c r="H31" s="44">
        <f t="shared" si="0"/>
        <v>198354</v>
      </c>
      <c r="I31" s="44">
        <f t="shared" si="0"/>
        <v>213967</v>
      </c>
      <c r="J31" s="75">
        <f t="shared" si="0"/>
        <v>64.48071458061483</v>
      </c>
      <c r="K31" s="67"/>
      <c r="L31" s="68"/>
      <c r="M31" s="68"/>
      <c r="N31" s="68"/>
      <c r="O31" s="68"/>
      <c r="P31" s="68"/>
      <c r="Q31" s="69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</row>
    <row r="32" spans="1:29" ht="15" customHeight="1" x14ac:dyDescent="0.25">
      <c r="A32" s="240"/>
      <c r="B32" s="192" t="s">
        <v>9</v>
      </c>
      <c r="C32" s="44">
        <f t="shared" si="0"/>
        <v>0</v>
      </c>
      <c r="D32" s="44">
        <f t="shared" si="0"/>
        <v>0</v>
      </c>
      <c r="E32" s="44">
        <f t="shared" si="0"/>
        <v>0</v>
      </c>
      <c r="F32" s="46" t="e">
        <f t="shared" si="0"/>
        <v>#DIV/0!</v>
      </c>
      <c r="G32" s="80">
        <f t="shared" si="0"/>
        <v>0</v>
      </c>
      <c r="H32" s="44">
        <f t="shared" si="0"/>
        <v>0</v>
      </c>
      <c r="I32" s="44">
        <f t="shared" si="0"/>
        <v>0</v>
      </c>
      <c r="J32" s="75" t="e">
        <f t="shared" si="0"/>
        <v>#DIV/0!</v>
      </c>
      <c r="K32" s="67"/>
      <c r="L32" s="68"/>
      <c r="M32" s="68"/>
      <c r="N32" s="68"/>
      <c r="O32" s="68"/>
      <c r="P32" s="68"/>
      <c r="Q32" s="69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</row>
    <row r="33" spans="1:17" ht="15" customHeight="1" thickBot="1" x14ac:dyDescent="0.3">
      <c r="A33" s="240"/>
      <c r="B33" s="192" t="s">
        <v>76</v>
      </c>
      <c r="C33" s="46">
        <f>C30/C31*100</f>
        <v>91.82905982905983</v>
      </c>
      <c r="D33" s="46">
        <f>D30/D31*100</f>
        <v>94.957820226898093</v>
      </c>
      <c r="E33" s="46">
        <f>E30/E31*100</f>
        <v>94.687573824710597</v>
      </c>
      <c r="F33" s="46"/>
      <c r="G33" s="47">
        <f>G30/G31*100</f>
        <v>91.026708512137319</v>
      </c>
      <c r="H33" s="46">
        <f>H30/H31*100</f>
        <v>93.670911602488488</v>
      </c>
      <c r="I33" s="46">
        <f>I30/I31*100</f>
        <v>93.477966228437097</v>
      </c>
      <c r="J33" s="75"/>
      <c r="K33" s="64"/>
      <c r="L33" s="65"/>
      <c r="M33" s="65"/>
      <c r="N33" s="65"/>
      <c r="O33" s="65"/>
      <c r="P33" s="65"/>
      <c r="Q33" s="66"/>
    </row>
    <row r="34" spans="1:17" ht="15" customHeight="1" x14ac:dyDescent="0.25">
      <c r="A34" s="240"/>
      <c r="B34" s="192" t="s">
        <v>75</v>
      </c>
      <c r="C34" s="46" t="e">
        <f>C30/C32*100</f>
        <v>#DIV/0!</v>
      </c>
      <c r="D34" s="46" t="e">
        <f>D30/D32*100</f>
        <v>#DIV/0!</v>
      </c>
      <c r="E34" s="46" t="e">
        <f>E30/E32*100</f>
        <v>#DIV/0!</v>
      </c>
      <c r="F34" s="46"/>
      <c r="G34" s="47" t="e">
        <f>G30/G32*100</f>
        <v>#DIV/0!</v>
      </c>
      <c r="H34" s="46" t="e">
        <f>H30/H32*100</f>
        <v>#DIV/0!</v>
      </c>
      <c r="I34" s="46" t="e">
        <f>I30/I32*100</f>
        <v>#DIV/0!</v>
      </c>
      <c r="J34" s="45"/>
      <c r="K34" s="231" t="s">
        <v>60</v>
      </c>
      <c r="L34" s="232"/>
      <c r="M34" s="232"/>
      <c r="N34" s="232"/>
      <c r="O34" s="232"/>
      <c r="P34" s="232"/>
      <c r="Q34" s="233"/>
    </row>
    <row r="35" spans="1:17" ht="15" customHeight="1" thickBot="1" x14ac:dyDescent="0.3">
      <c r="A35" s="241"/>
      <c r="B35" s="193" t="s">
        <v>7</v>
      </c>
      <c r="C35" s="46">
        <f>C30/E30*100</f>
        <v>8.3767347575237796</v>
      </c>
      <c r="D35" s="46">
        <f>D30/E30*100</f>
        <v>91.623265242476208</v>
      </c>
      <c r="E35" s="46">
        <f>SUM(C35:D35)</f>
        <v>99.999999999999986</v>
      </c>
      <c r="F35" s="46"/>
      <c r="G35" s="53">
        <f>G30/I30*100</f>
        <v>7.1055736655800654</v>
      </c>
      <c r="H35" s="51">
        <f>H30/I30*100</f>
        <v>92.894426334419933</v>
      </c>
      <c r="I35" s="51">
        <f>SUM(G35:H35)</f>
        <v>100</v>
      </c>
      <c r="J35" s="52"/>
      <c r="K35" s="234"/>
      <c r="L35" s="235"/>
      <c r="M35" s="235"/>
      <c r="N35" s="235"/>
      <c r="O35" s="235"/>
      <c r="P35" s="235"/>
      <c r="Q35" s="236"/>
    </row>
    <row r="36" spans="1:17" ht="15" customHeight="1" x14ac:dyDescent="0.25">
      <c r="A36" s="242" t="s">
        <v>14</v>
      </c>
      <c r="B36" s="27" t="s">
        <v>74</v>
      </c>
      <c r="C36" s="120">
        <v>1510</v>
      </c>
      <c r="D36" s="120">
        <v>3146</v>
      </c>
      <c r="E36" s="280">
        <f>SUM(C36:D36)</f>
        <v>4656</v>
      </c>
      <c r="F36" s="281">
        <f>E36/E42*100</f>
        <v>12.679393262710711</v>
      </c>
      <c r="G36" s="285">
        <v>53551</v>
      </c>
      <c r="H36" s="285">
        <v>73340</v>
      </c>
      <c r="I36" s="28">
        <f>G36+H36</f>
        <v>126891</v>
      </c>
      <c r="J36" s="29">
        <f>I36/I42*100</f>
        <v>38.81610141234556</v>
      </c>
      <c r="K36" s="59"/>
      <c r="Q36" s="60"/>
    </row>
    <row r="37" spans="1:17" ht="15" customHeight="1" x14ac:dyDescent="0.25">
      <c r="A37" s="243"/>
      <c r="B37" s="4" t="s">
        <v>71</v>
      </c>
      <c r="C37" s="6">
        <v>1523</v>
      </c>
      <c r="D37" s="6">
        <v>3313</v>
      </c>
      <c r="E37" s="161">
        <f>SUM(C37:D37)</f>
        <v>4836</v>
      </c>
      <c r="F37" s="24">
        <f>E37/E43*100</f>
        <v>12.496124031007753</v>
      </c>
      <c r="G37" s="276">
        <v>54297</v>
      </c>
      <c r="H37" s="276">
        <v>63567</v>
      </c>
      <c r="I37" s="22">
        <f>G37+H37</f>
        <v>117864</v>
      </c>
      <c r="J37" s="23">
        <f>I37/I43*100</f>
        <v>35.51928541938517</v>
      </c>
      <c r="K37" s="59"/>
      <c r="L37" s="84" t="s">
        <v>8</v>
      </c>
      <c r="M37" s="85">
        <f>J6</f>
        <v>7.8117973833216583</v>
      </c>
      <c r="Q37" s="60"/>
    </row>
    <row r="38" spans="1:17" ht="15" customHeight="1" x14ac:dyDescent="0.25">
      <c r="A38" s="243"/>
      <c r="B38" s="4" t="s">
        <v>9</v>
      </c>
      <c r="C38" s="22"/>
      <c r="D38" s="22"/>
      <c r="E38" s="22">
        <f>SUM(C38:D38)</f>
        <v>0</v>
      </c>
      <c r="F38" s="24" t="e">
        <f>E38/E44*100</f>
        <v>#DIV/0!</v>
      </c>
      <c r="G38" s="79"/>
      <c r="H38" s="22"/>
      <c r="I38" s="22">
        <f>G38+H38</f>
        <v>0</v>
      </c>
      <c r="J38" s="23" t="e">
        <f>I38/I44*100</f>
        <v>#DIV/0!</v>
      </c>
      <c r="K38" s="59"/>
      <c r="L38" s="84" t="s">
        <v>10</v>
      </c>
      <c r="M38" s="85">
        <f>J12</f>
        <v>47.646549588104115</v>
      </c>
      <c r="Q38" s="60"/>
    </row>
    <row r="39" spans="1:17" ht="15" customHeight="1" x14ac:dyDescent="0.25">
      <c r="A39" s="243"/>
      <c r="B39" s="4" t="s">
        <v>76</v>
      </c>
      <c r="C39" s="24">
        <f>C36/C37*100</f>
        <v>99.146421536441238</v>
      </c>
      <c r="D39" s="24">
        <f>D36/D37*100</f>
        <v>94.959251433745848</v>
      </c>
      <c r="E39" s="24">
        <f>E36/E37*100</f>
        <v>96.277915632754343</v>
      </c>
      <c r="F39" s="24"/>
      <c r="G39" s="25">
        <f>G36/G37*100</f>
        <v>98.626075105438602</v>
      </c>
      <c r="H39" s="24">
        <f>H36/H37*100</f>
        <v>115.37432944766938</v>
      </c>
      <c r="I39" s="24">
        <f>I36/I37*100</f>
        <v>107.65882712278558</v>
      </c>
      <c r="J39" s="23"/>
      <c r="K39" s="59"/>
      <c r="L39" s="84" t="s">
        <v>11</v>
      </c>
      <c r="M39" s="85">
        <f>J18</f>
        <v>5.7255516162286666</v>
      </c>
      <c r="Q39" s="60"/>
    </row>
    <row r="40" spans="1:17" ht="15" customHeight="1" x14ac:dyDescent="0.25">
      <c r="A40" s="243"/>
      <c r="B40" s="4" t="s">
        <v>75</v>
      </c>
      <c r="C40" s="24" t="e">
        <f>C36/C38*100</f>
        <v>#DIV/0!</v>
      </c>
      <c r="D40" s="226" t="e">
        <f>D36/D38*100</f>
        <v>#DIV/0!</v>
      </c>
      <c r="E40" s="24" t="e">
        <f>E36/E38*100</f>
        <v>#DIV/0!</v>
      </c>
      <c r="F40" s="24"/>
      <c r="G40" s="25" t="e">
        <f>G36/G38*100</f>
        <v>#DIV/0!</v>
      </c>
      <c r="H40" s="24" t="e">
        <f>H36/H38*100</f>
        <v>#DIV/0!</v>
      </c>
      <c r="I40" s="24" t="e">
        <f>I36/I38*100</f>
        <v>#DIV/0!</v>
      </c>
      <c r="J40" s="23"/>
      <c r="K40" s="59"/>
      <c r="L40" s="84" t="s">
        <v>12</v>
      </c>
      <c r="M40" s="85">
        <f>J24</f>
        <v>0</v>
      </c>
      <c r="Q40" s="60"/>
    </row>
    <row r="41" spans="1:17" ht="15" customHeight="1" thickBot="1" x14ac:dyDescent="0.3">
      <c r="A41" s="244"/>
      <c r="B41" s="194" t="s">
        <v>7</v>
      </c>
      <c r="C41" s="24">
        <f>C36/E36*100</f>
        <v>32.43127147766323</v>
      </c>
      <c r="D41" s="24">
        <f>D36/E36*100</f>
        <v>67.56872852233677</v>
      </c>
      <c r="E41" s="24">
        <f>SUM(C41:D41)</f>
        <v>100</v>
      </c>
      <c r="F41" s="24"/>
      <c r="G41" s="50">
        <f>G36/I36*100</f>
        <v>42.202362657714097</v>
      </c>
      <c r="H41" s="49">
        <f>H36/I36*100</f>
        <v>57.797637342285903</v>
      </c>
      <c r="I41" s="49">
        <f>SUM(G41:H41)</f>
        <v>100</v>
      </c>
      <c r="J41" s="26"/>
      <c r="K41" s="59"/>
      <c r="L41" s="84" t="s">
        <v>61</v>
      </c>
      <c r="M41" s="85">
        <f>J36</f>
        <v>38.81610141234556</v>
      </c>
      <c r="Q41" s="60"/>
    </row>
    <row r="42" spans="1:17" ht="15" customHeight="1" x14ac:dyDescent="0.25">
      <c r="A42" s="255" t="s">
        <v>58</v>
      </c>
      <c r="B42" s="48" t="s">
        <v>74</v>
      </c>
      <c r="C42" s="283">
        <f t="shared" ref="C42:D44" si="1">C30+C36</f>
        <v>4196</v>
      </c>
      <c r="D42" s="283">
        <f t="shared" si="1"/>
        <v>32525</v>
      </c>
      <c r="E42" s="283">
        <f>SUM(C42:D42)</f>
        <v>36721</v>
      </c>
      <c r="F42" s="284">
        <f>F6+F12+F18+F24+F36</f>
        <v>100</v>
      </c>
      <c r="G42" s="76">
        <f>G30+G36</f>
        <v>67763</v>
      </c>
      <c r="H42" s="54">
        <f t="shared" ref="G42:H44" si="2">H30+H36</f>
        <v>259140</v>
      </c>
      <c r="I42" s="54">
        <f>SUM(G42:H42)</f>
        <v>326903</v>
      </c>
      <c r="J42" s="55">
        <f>J6+J12+J18+J24+J36</f>
        <v>100</v>
      </c>
      <c r="K42" s="59"/>
      <c r="Q42" s="60"/>
    </row>
    <row r="43" spans="1:17" ht="15" customHeight="1" x14ac:dyDescent="0.25">
      <c r="A43" s="255"/>
      <c r="B43" s="32" t="s">
        <v>71</v>
      </c>
      <c r="C43" s="33">
        <f t="shared" si="1"/>
        <v>4448</v>
      </c>
      <c r="D43" s="33">
        <f t="shared" si="1"/>
        <v>34252</v>
      </c>
      <c r="E43" s="33">
        <f>SUM(C43:D43)</f>
        <v>38700</v>
      </c>
      <c r="F43" s="35">
        <f>F31+F37</f>
        <v>100</v>
      </c>
      <c r="G43" s="77">
        <f t="shared" si="2"/>
        <v>69910</v>
      </c>
      <c r="H43" s="33">
        <f t="shared" si="2"/>
        <v>261921</v>
      </c>
      <c r="I43" s="33">
        <f>SUM(G43:H43)</f>
        <v>331831</v>
      </c>
      <c r="J43" s="34">
        <f>J7+J13+J19+J25+J37</f>
        <v>100</v>
      </c>
      <c r="K43" s="59"/>
      <c r="Q43" s="60"/>
    </row>
    <row r="44" spans="1:17" ht="15" customHeight="1" x14ac:dyDescent="0.25">
      <c r="A44" s="255"/>
      <c r="B44" s="32" t="s">
        <v>9</v>
      </c>
      <c r="C44" s="33">
        <f t="shared" si="1"/>
        <v>0</v>
      </c>
      <c r="D44" s="33">
        <f t="shared" si="1"/>
        <v>0</v>
      </c>
      <c r="E44" s="33">
        <f>SUM(C44:D44)</f>
        <v>0</v>
      </c>
      <c r="F44" s="35" t="e">
        <f>F32+F38</f>
        <v>#DIV/0!</v>
      </c>
      <c r="G44" s="77">
        <f t="shared" si="2"/>
        <v>0</v>
      </c>
      <c r="H44" s="33">
        <f t="shared" si="2"/>
        <v>0</v>
      </c>
      <c r="I44" s="198">
        <f>SUM(G44:H44)</f>
        <v>0</v>
      </c>
      <c r="J44" s="34" t="e">
        <f>J32+J38</f>
        <v>#DIV/0!</v>
      </c>
      <c r="K44" s="59"/>
      <c r="Q44" s="60"/>
    </row>
    <row r="45" spans="1:17" ht="15" customHeight="1" x14ac:dyDescent="0.25">
      <c r="A45" s="255"/>
      <c r="B45" s="32" t="s">
        <v>76</v>
      </c>
      <c r="C45" s="35">
        <f>C42/C43*100</f>
        <v>94.334532374100718</v>
      </c>
      <c r="D45" s="35">
        <f>D42/D43*100</f>
        <v>94.957958659348364</v>
      </c>
      <c r="E45" s="35">
        <f>E42/E43*100</f>
        <v>94.886304909560721</v>
      </c>
      <c r="F45" s="35"/>
      <c r="G45" s="36">
        <f>G42/G43*100</f>
        <v>96.928908596767272</v>
      </c>
      <c r="H45" s="35">
        <f>H42/H43*100</f>
        <v>98.938229466136747</v>
      </c>
      <c r="I45" s="35">
        <f>I42/I43*100</f>
        <v>98.514906684426705</v>
      </c>
      <c r="J45" s="34"/>
      <c r="K45" s="59"/>
      <c r="Q45" s="60"/>
    </row>
    <row r="46" spans="1:17" ht="15" customHeight="1" x14ac:dyDescent="0.25">
      <c r="A46" s="255"/>
      <c r="B46" s="32" t="s">
        <v>75</v>
      </c>
      <c r="C46" s="35" t="e">
        <f>C42/C44*100</f>
        <v>#DIV/0!</v>
      </c>
      <c r="D46" s="35" t="e">
        <f>D42/D44*100</f>
        <v>#DIV/0!</v>
      </c>
      <c r="E46" s="35" t="e">
        <f>E42/E44*100</f>
        <v>#DIV/0!</v>
      </c>
      <c r="F46" s="35"/>
      <c r="G46" s="36" t="e">
        <f>G42/G44*100</f>
        <v>#DIV/0!</v>
      </c>
      <c r="H46" s="35" t="e">
        <f>H42/H44*100</f>
        <v>#DIV/0!</v>
      </c>
      <c r="I46" s="35" t="e">
        <f>I42/I44*100</f>
        <v>#DIV/0!</v>
      </c>
      <c r="J46" s="34"/>
      <c r="K46" s="59"/>
      <c r="Q46" s="60"/>
    </row>
    <row r="47" spans="1:17" ht="15" customHeight="1" thickBot="1" x14ac:dyDescent="0.3">
      <c r="A47" s="256"/>
      <c r="B47" s="37" t="s">
        <v>7</v>
      </c>
      <c r="C47" s="35">
        <f>C42/E42*100</f>
        <v>11.426704065793416</v>
      </c>
      <c r="D47" s="35">
        <f>D42/E42*100</f>
        <v>88.573295934206584</v>
      </c>
      <c r="E47" s="35">
        <f>SUM(C47:D47)</f>
        <v>100</v>
      </c>
      <c r="F47" s="35"/>
      <c r="G47" s="40">
        <f>G42/I42*100</f>
        <v>20.728778873243744</v>
      </c>
      <c r="H47" s="38">
        <f>H42/I42*100</f>
        <v>79.271221126756259</v>
      </c>
      <c r="I47" s="38">
        <f>SUM(G47:H47)</f>
        <v>100</v>
      </c>
      <c r="J47" s="39"/>
      <c r="K47" s="61"/>
      <c r="L47" s="62"/>
      <c r="M47" s="62"/>
      <c r="N47" s="62"/>
      <c r="O47" s="62"/>
      <c r="P47" s="62"/>
      <c r="Q47" s="63"/>
    </row>
    <row r="48" spans="1:17" ht="15" customHeight="1" x14ac:dyDescent="0.25">
      <c r="A48" s="86"/>
      <c r="B48" s="87"/>
      <c r="C48" s="87"/>
      <c r="D48" s="87"/>
      <c r="E48" s="87"/>
      <c r="F48" s="87"/>
      <c r="G48" s="87"/>
      <c r="H48" s="87"/>
    </row>
    <row r="49" spans="1:17" ht="15" customHeight="1" x14ac:dyDescent="0.25">
      <c r="A49" s="8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</row>
    <row r="50" spans="1:17" ht="15" customHeight="1" x14ac:dyDescent="0.25">
      <c r="A50" s="8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</row>
    <row r="51" spans="1:17" ht="15" customHeight="1" x14ac:dyDescent="0.25">
      <c r="A51" s="88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</row>
    <row r="52" spans="1:17" ht="15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</row>
    <row r="53" spans="1:17" ht="15" customHeight="1" x14ac:dyDescent="0.25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</row>
    <row r="54" spans="1:17" ht="15" customHeight="1" x14ac:dyDescent="0.25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</row>
    <row r="55" spans="1:17" ht="15" customHeight="1" x14ac:dyDescent="0.25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</row>
    <row r="56" spans="1:17" ht="15" customHeight="1" x14ac:dyDescent="0.25">
      <c r="A56" s="88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</row>
    <row r="57" spans="1:17" ht="15" customHeight="1" x14ac:dyDescent="0.25">
      <c r="A57" s="88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</row>
    <row r="58" spans="1:17" ht="15" customHeight="1" x14ac:dyDescent="0.25">
      <c r="A58" s="88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</row>
    <row r="59" spans="1:17" ht="15" customHeight="1" x14ac:dyDescent="0.25">
      <c r="A59" s="88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ht="15" customHeight="1" x14ac:dyDescent="0.25">
      <c r="A60" s="88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ht="15" customHeight="1" x14ac:dyDescent="0.25">
      <c r="A61" s="88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5" customHeight="1" x14ac:dyDescent="0.25">
      <c r="A62" s="88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</row>
    <row r="63" spans="1:17" ht="15" customHeight="1" x14ac:dyDescent="0.25">
      <c r="A63" s="88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</row>
    <row r="64" spans="1:17" ht="15" customHeight="1" x14ac:dyDescent="0.25">
      <c r="A64" s="88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</row>
    <row r="65" spans="1:17" ht="15" customHeight="1" x14ac:dyDescent="0.25">
      <c r="A65" s="88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</row>
    <row r="66" spans="1:17" ht="15" customHeight="1" x14ac:dyDescent="0.25">
      <c r="A66" s="88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</row>
    <row r="67" spans="1:17" ht="15" customHeight="1" x14ac:dyDescent="0.25">
      <c r="A67" s="88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</row>
    <row r="68" spans="1:17" ht="15" customHeight="1" x14ac:dyDescent="0.25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</row>
    <row r="69" spans="1:17" ht="15" customHeight="1" x14ac:dyDescent="0.25">
      <c r="A69" s="88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</row>
    <row r="70" spans="1:17" ht="15" customHeight="1" x14ac:dyDescent="0.25">
      <c r="A70" s="88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</row>
    <row r="71" spans="1:17" ht="15" customHeight="1" x14ac:dyDescent="0.25">
      <c r="A71" s="88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</row>
    <row r="72" spans="1:17" ht="15" customHeight="1" x14ac:dyDescent="0.25">
      <c r="A72" s="88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90" zoomScaleNormal="90" zoomScaleSheetLayoutView="80" zoomScalePageLayoutView="60" workbookViewId="0">
      <selection activeCell="D8" sqref="D8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65" t="s">
        <v>81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</row>
    <row r="2" spans="1:44" ht="9.9499999999999993" customHeight="1" x14ac:dyDescent="0.25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</row>
    <row r="3" spans="1:44" ht="9.9499999999999993" customHeight="1" thickBo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</row>
    <row r="4" spans="1:44" x14ac:dyDescent="0.25">
      <c r="A4" s="274" t="s">
        <v>72</v>
      </c>
      <c r="B4" s="267" t="s">
        <v>74</v>
      </c>
      <c r="C4" s="267"/>
      <c r="D4" s="267"/>
      <c r="E4" s="268" t="s">
        <v>71</v>
      </c>
      <c r="F4" s="267"/>
      <c r="G4" s="269"/>
      <c r="H4" s="267" t="s">
        <v>9</v>
      </c>
      <c r="I4" s="267"/>
      <c r="J4" s="267"/>
      <c r="K4" s="270" t="s">
        <v>76</v>
      </c>
      <c r="L4" s="271"/>
      <c r="M4" s="267" t="s">
        <v>75</v>
      </c>
      <c r="N4" s="267"/>
      <c r="O4" s="272" t="s">
        <v>73</v>
      </c>
      <c r="P4" s="273"/>
      <c r="Q4" s="103"/>
      <c r="R4" s="103"/>
      <c r="S4" s="103"/>
      <c r="T4" s="103"/>
      <c r="U4" s="103"/>
      <c r="V4" s="103"/>
      <c r="W4" s="110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</row>
    <row r="5" spans="1:44" ht="30.75" thickBot="1" x14ac:dyDescent="0.3">
      <c r="A5" s="275"/>
      <c r="B5" s="17" t="s">
        <v>15</v>
      </c>
      <c r="C5" s="18" t="s">
        <v>16</v>
      </c>
      <c r="D5" s="129" t="s">
        <v>17</v>
      </c>
      <c r="E5" s="19" t="s">
        <v>15</v>
      </c>
      <c r="F5" s="18" t="s">
        <v>16</v>
      </c>
      <c r="G5" s="20" t="s">
        <v>17</v>
      </c>
      <c r="H5" s="17" t="s">
        <v>15</v>
      </c>
      <c r="I5" s="18" t="s">
        <v>16</v>
      </c>
      <c r="J5" s="129" t="s">
        <v>17</v>
      </c>
      <c r="K5" s="19" t="s">
        <v>15</v>
      </c>
      <c r="L5" s="21" t="s">
        <v>16</v>
      </c>
      <c r="M5" s="17" t="s">
        <v>15</v>
      </c>
      <c r="N5" s="123" t="s">
        <v>16</v>
      </c>
      <c r="O5" s="19" t="s">
        <v>15</v>
      </c>
      <c r="P5" s="21" t="s">
        <v>16</v>
      </c>
      <c r="Q5" t="str">
        <f t="shared" ref="Q5:Q14" si="0">A6</f>
        <v>Njemačka</v>
      </c>
      <c r="R5" s="104">
        <f>D6</f>
        <v>16.399054153678613</v>
      </c>
      <c r="W5" s="105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</row>
    <row r="6" spans="1:44" x14ac:dyDescent="0.25">
      <c r="A6" s="183" t="s">
        <v>21</v>
      </c>
      <c r="B6" s="125">
        <v>5326</v>
      </c>
      <c r="C6" s="126">
        <v>53609</v>
      </c>
      <c r="D6" s="130">
        <f t="shared" ref="D6:D37" si="1">IF($C$83&lt;&gt;0,C6/$C$83*100,0)</f>
        <v>16.399054153678613</v>
      </c>
      <c r="E6" s="127">
        <v>7201</v>
      </c>
      <c r="F6" s="126">
        <v>59616</v>
      </c>
      <c r="G6" s="128">
        <f t="shared" ref="G6:G37" si="2">IF($F$83&lt;&gt;0,F6/$F$83*100,0)</f>
        <v>17.961495586152871</v>
      </c>
      <c r="H6" s="125"/>
      <c r="I6" s="126"/>
      <c r="J6" s="130">
        <f t="shared" ref="J6:J37" si="3">IF($I$83&lt;&gt;0,I6/$I$83*100,0)</f>
        <v>0</v>
      </c>
      <c r="K6" s="135">
        <f t="shared" ref="K6:K37" si="4">IF(OR(B6&lt;&gt;0)*(E6&lt;&gt;0),B6/E6*100," ")</f>
        <v>73.961949729204278</v>
      </c>
      <c r="L6" s="136">
        <f t="shared" ref="L6:L37" si="5">IF(OR(C6&lt;&gt;0)*(F6&lt;&gt;0),C6/F6*100," ")</f>
        <v>89.923845947396671</v>
      </c>
      <c r="M6" s="195" t="str">
        <f t="shared" ref="M6:M37" si="6">IF(OR(B6&lt;&gt;0)*(H6&lt;&gt;0),B6/H6*100," ")</f>
        <v xml:space="preserve"> </v>
      </c>
      <c r="N6" s="196" t="str">
        <f t="shared" ref="N6:N37" si="7">IF(OR(C6&lt;&gt;0)*(I6&lt;&gt;0),C6/I6*100," ")</f>
        <v xml:space="preserve"> </v>
      </c>
      <c r="O6" s="134" t="str">
        <f>IF(OR(E6&lt;&gt;0)*(H6&lt;&gt;0),E6/H6*100," ")</f>
        <v xml:space="preserve"> </v>
      </c>
      <c r="P6" s="136" t="str">
        <f>IF(OR(F6&lt;&gt;0)*(I6&lt;&gt;0),F6/I6*100," ")</f>
        <v xml:space="preserve"> </v>
      </c>
      <c r="Q6" t="str">
        <f t="shared" si="0"/>
        <v>Slovenija</v>
      </c>
      <c r="R6" s="104">
        <f t="shared" ref="R6:R14" si="8">D7</f>
        <v>23.618015129870329</v>
      </c>
      <c r="W6" s="105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</row>
    <row r="7" spans="1:44" x14ac:dyDescent="0.25">
      <c r="A7" s="181" t="s">
        <v>19</v>
      </c>
      <c r="B7" s="111">
        <v>4196</v>
      </c>
      <c r="C7" s="112">
        <v>77208</v>
      </c>
      <c r="D7" s="131">
        <f t="shared" si="1"/>
        <v>23.618015129870329</v>
      </c>
      <c r="E7" s="115">
        <v>5975</v>
      </c>
      <c r="F7" s="112">
        <v>71943</v>
      </c>
      <c r="G7" s="41">
        <f t="shared" si="2"/>
        <v>21.675454189388692</v>
      </c>
      <c r="H7" s="111"/>
      <c r="I7" s="112"/>
      <c r="J7" s="130">
        <f t="shared" si="3"/>
        <v>0</v>
      </c>
      <c r="K7" s="135">
        <f t="shared" si="4"/>
        <v>70.225941422594147</v>
      </c>
      <c r="L7" s="136">
        <f t="shared" si="5"/>
        <v>107.31829364913889</v>
      </c>
      <c r="M7" s="42" t="str">
        <f t="shared" si="6"/>
        <v xml:space="preserve"> </v>
      </c>
      <c r="N7" s="43" t="str">
        <f t="shared" si="7"/>
        <v xml:space="preserve"> </v>
      </c>
      <c r="O7" s="134" t="str">
        <f t="shared" ref="O7:O38" si="9">IF(OR(E7&lt;&gt;0)*(H7&lt;&gt;0),E7/H7*100," ")</f>
        <v xml:space="preserve"> </v>
      </c>
      <c r="P7" s="136" t="str">
        <f t="shared" ref="P7:P70" si="10">IF(OR(F7&lt;&gt;0)*(I7&lt;&gt;0),F7/I7*100," ")</f>
        <v xml:space="preserve"> </v>
      </c>
      <c r="Q7" t="str">
        <f t="shared" si="0"/>
        <v>Hrvatska</v>
      </c>
      <c r="R7" s="104">
        <f t="shared" si="8"/>
        <v>20.728778873243744</v>
      </c>
      <c r="W7" s="105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</row>
    <row r="8" spans="1:44" x14ac:dyDescent="0.25">
      <c r="A8" s="181" t="s">
        <v>62</v>
      </c>
      <c r="B8" s="111">
        <v>4042</v>
      </c>
      <c r="C8" s="112">
        <v>67763</v>
      </c>
      <c r="D8" s="131">
        <f t="shared" si="1"/>
        <v>20.728778873243744</v>
      </c>
      <c r="E8" s="115">
        <v>4448</v>
      </c>
      <c r="F8" s="112">
        <v>69910</v>
      </c>
      <c r="G8" s="41">
        <f t="shared" si="2"/>
        <v>21.062938748455906</v>
      </c>
      <c r="H8" s="111"/>
      <c r="I8" s="112"/>
      <c r="J8" s="130">
        <f t="shared" si="3"/>
        <v>0</v>
      </c>
      <c r="K8" s="135">
        <f t="shared" si="4"/>
        <v>90.872302158273371</v>
      </c>
      <c r="L8" s="136">
        <f t="shared" si="5"/>
        <v>96.928908596767272</v>
      </c>
      <c r="M8" s="42" t="str">
        <f t="shared" si="6"/>
        <v xml:space="preserve"> </v>
      </c>
      <c r="N8" s="43" t="str">
        <f t="shared" si="7"/>
        <v xml:space="preserve"> </v>
      </c>
      <c r="O8" s="134" t="str">
        <f t="shared" si="9"/>
        <v xml:space="preserve"> </v>
      </c>
      <c r="P8" s="136" t="str">
        <f t="shared" si="10"/>
        <v xml:space="preserve"> </v>
      </c>
      <c r="Q8" t="str">
        <f t="shared" si="0"/>
        <v>Mađarska</v>
      </c>
      <c r="R8" s="104">
        <f t="shared" si="8"/>
        <v>6.6068527973129649</v>
      </c>
      <c r="W8" s="105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</row>
    <row r="9" spans="1:44" x14ac:dyDescent="0.25">
      <c r="A9" s="181" t="s">
        <v>39</v>
      </c>
      <c r="B9" s="111">
        <v>3651</v>
      </c>
      <c r="C9" s="112">
        <v>21598</v>
      </c>
      <c r="D9" s="131">
        <f t="shared" si="1"/>
        <v>6.6068527973129649</v>
      </c>
      <c r="E9" s="115">
        <v>3653</v>
      </c>
      <c r="F9" s="112">
        <v>20698</v>
      </c>
      <c r="G9" s="41">
        <f t="shared" si="2"/>
        <v>6.2360278388719834</v>
      </c>
      <c r="H9" s="111"/>
      <c r="I9" s="112"/>
      <c r="J9" s="130">
        <f t="shared" si="3"/>
        <v>0</v>
      </c>
      <c r="K9" s="135">
        <f t="shared" si="4"/>
        <v>99.945250479058316</v>
      </c>
      <c r="L9" s="136">
        <f t="shared" si="5"/>
        <v>104.34824620736303</v>
      </c>
      <c r="M9" s="42" t="str">
        <f t="shared" si="6"/>
        <v xml:space="preserve"> </v>
      </c>
      <c r="N9" s="43" t="str">
        <f t="shared" si="7"/>
        <v xml:space="preserve"> </v>
      </c>
      <c r="O9" s="134" t="str">
        <f t="shared" si="9"/>
        <v xml:space="preserve"> </v>
      </c>
      <c r="P9" s="136" t="str">
        <f t="shared" si="10"/>
        <v xml:space="preserve"> </v>
      </c>
      <c r="Q9" t="str">
        <f t="shared" si="0"/>
        <v>Austrija</v>
      </c>
      <c r="R9" s="104">
        <f t="shared" si="8"/>
        <v>6.5052936192081443</v>
      </c>
      <c r="W9" s="105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</row>
    <row r="10" spans="1:44" x14ac:dyDescent="0.25">
      <c r="A10" s="181" t="s">
        <v>27</v>
      </c>
      <c r="B10" s="111">
        <v>2396</v>
      </c>
      <c r="C10" s="112">
        <v>21266</v>
      </c>
      <c r="D10" s="131">
        <f t="shared" si="1"/>
        <v>6.5052936192081443</v>
      </c>
      <c r="E10" s="115">
        <v>4039</v>
      </c>
      <c r="F10" s="112">
        <v>24031</v>
      </c>
      <c r="G10" s="41">
        <f t="shared" si="2"/>
        <v>7.2402157211292213</v>
      </c>
      <c r="H10" s="111"/>
      <c r="I10" s="112"/>
      <c r="J10" s="130">
        <f t="shared" si="3"/>
        <v>0</v>
      </c>
      <c r="K10" s="135">
        <f t="shared" si="4"/>
        <v>59.321614260955677</v>
      </c>
      <c r="L10" s="136">
        <f t="shared" si="5"/>
        <v>88.494028546460825</v>
      </c>
      <c r="M10" s="42" t="str">
        <f t="shared" si="6"/>
        <v xml:space="preserve"> </v>
      </c>
      <c r="N10" s="43" t="str">
        <f t="shared" si="7"/>
        <v xml:space="preserve"> </v>
      </c>
      <c r="O10" s="134" t="str">
        <f t="shared" si="9"/>
        <v xml:space="preserve"> </v>
      </c>
      <c r="P10" s="136" t="str">
        <f t="shared" si="10"/>
        <v xml:space="preserve"> </v>
      </c>
      <c r="Q10" t="str">
        <f t="shared" si="0"/>
        <v>Slovačka</v>
      </c>
      <c r="R10" s="104">
        <f t="shared" si="8"/>
        <v>4.8574041841157776</v>
      </c>
      <c r="W10" s="105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</row>
    <row r="11" spans="1:44" x14ac:dyDescent="0.25">
      <c r="A11" s="182" t="s">
        <v>45</v>
      </c>
      <c r="B11" s="119">
        <v>2103</v>
      </c>
      <c r="C11" s="120">
        <v>15879</v>
      </c>
      <c r="D11" s="132">
        <f t="shared" si="1"/>
        <v>4.8574041841157776</v>
      </c>
      <c r="E11" s="121">
        <v>2287</v>
      </c>
      <c r="F11" s="120">
        <v>15361</v>
      </c>
      <c r="G11" s="122">
        <f t="shared" si="2"/>
        <v>4.628061823988431</v>
      </c>
      <c r="H11" s="119"/>
      <c r="I11" s="113"/>
      <c r="J11" s="155">
        <f t="shared" si="3"/>
        <v>0</v>
      </c>
      <c r="K11" s="201">
        <f t="shared" si="4"/>
        <v>91.954525579361615</v>
      </c>
      <c r="L11" s="202">
        <f t="shared" si="5"/>
        <v>103.37217629060609</v>
      </c>
      <c r="M11" s="203" t="str">
        <f t="shared" si="6"/>
        <v xml:space="preserve"> </v>
      </c>
      <c r="N11" s="220" t="str">
        <f t="shared" si="7"/>
        <v xml:space="preserve"> </v>
      </c>
      <c r="O11" s="221" t="str">
        <f t="shared" si="9"/>
        <v xml:space="preserve"> </v>
      </c>
      <c r="P11" s="202" t="str">
        <f t="shared" si="10"/>
        <v xml:space="preserve"> </v>
      </c>
      <c r="Q11" t="str">
        <f t="shared" si="0"/>
        <v>Češka</v>
      </c>
      <c r="R11" s="104">
        <f t="shared" si="8"/>
        <v>4.274968415707411</v>
      </c>
      <c r="W11" s="105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</row>
    <row r="12" spans="1:44" x14ac:dyDescent="0.25">
      <c r="A12" s="182" t="s">
        <v>31</v>
      </c>
      <c r="B12" s="119">
        <v>1845</v>
      </c>
      <c r="C12" s="120">
        <v>13975</v>
      </c>
      <c r="D12" s="132">
        <f t="shared" si="1"/>
        <v>4.274968415707411</v>
      </c>
      <c r="E12" s="121">
        <v>2532</v>
      </c>
      <c r="F12" s="120">
        <v>16858</v>
      </c>
      <c r="G12" s="122">
        <f t="shared" si="2"/>
        <v>5.0790877044982068</v>
      </c>
      <c r="H12" s="119"/>
      <c r="I12" s="113"/>
      <c r="J12" s="155">
        <f t="shared" si="3"/>
        <v>0</v>
      </c>
      <c r="K12" s="201">
        <f t="shared" si="4"/>
        <v>72.867298578199041</v>
      </c>
      <c r="L12" s="202">
        <f t="shared" si="5"/>
        <v>82.898327203701498</v>
      </c>
      <c r="M12" s="203" t="str">
        <f t="shared" si="6"/>
        <v xml:space="preserve"> </v>
      </c>
      <c r="N12" s="220" t="str">
        <f t="shared" si="7"/>
        <v xml:space="preserve"> </v>
      </c>
      <c r="O12" s="221" t="str">
        <f t="shared" si="9"/>
        <v xml:space="preserve"> </v>
      </c>
      <c r="P12" s="202" t="str">
        <f t="shared" si="10"/>
        <v xml:space="preserve"> </v>
      </c>
      <c r="Q12" t="str">
        <f t="shared" si="0"/>
        <v>Italija</v>
      </c>
      <c r="R12" s="104">
        <f t="shared" si="8"/>
        <v>3.3499233717647132</v>
      </c>
      <c r="W12" s="105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</row>
    <row r="13" spans="1:44" x14ac:dyDescent="0.25">
      <c r="A13" s="182" t="s">
        <v>35</v>
      </c>
      <c r="B13" s="119">
        <v>1460</v>
      </c>
      <c r="C13" s="120">
        <v>10951</v>
      </c>
      <c r="D13" s="132">
        <f t="shared" si="1"/>
        <v>3.3499233717647132</v>
      </c>
      <c r="E13" s="121">
        <v>1794</v>
      </c>
      <c r="F13" s="120">
        <v>9746</v>
      </c>
      <c r="G13" s="122">
        <f t="shared" si="2"/>
        <v>2.9363381639601096</v>
      </c>
      <c r="H13" s="119"/>
      <c r="I13" s="113"/>
      <c r="J13" s="155">
        <f t="shared" si="3"/>
        <v>0</v>
      </c>
      <c r="K13" s="201">
        <f t="shared" si="4"/>
        <v>81.382385730211809</v>
      </c>
      <c r="L13" s="202">
        <f t="shared" si="5"/>
        <v>112.36404678842602</v>
      </c>
      <c r="M13" s="203" t="str">
        <f t="shared" si="6"/>
        <v xml:space="preserve"> </v>
      </c>
      <c r="N13" s="220" t="str">
        <f t="shared" si="7"/>
        <v xml:space="preserve"> </v>
      </c>
      <c r="O13" s="221" t="str">
        <f t="shared" si="9"/>
        <v xml:space="preserve"> </v>
      </c>
      <c r="P13" s="202" t="str">
        <f t="shared" si="10"/>
        <v xml:space="preserve"> </v>
      </c>
      <c r="Q13" t="str">
        <f t="shared" si="0"/>
        <v>Poljska</v>
      </c>
      <c r="R13" s="104">
        <f t="shared" si="8"/>
        <v>3.0308684839233657</v>
      </c>
      <c r="W13" s="105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</row>
    <row r="14" spans="1:44" x14ac:dyDescent="0.25">
      <c r="A14" s="182" t="s">
        <v>25</v>
      </c>
      <c r="B14" s="119">
        <v>670</v>
      </c>
      <c r="C14" s="120">
        <v>9908</v>
      </c>
      <c r="D14" s="132">
        <f t="shared" si="1"/>
        <v>3.0308684839233657</v>
      </c>
      <c r="E14" s="121">
        <v>1585</v>
      </c>
      <c r="F14" s="120">
        <v>11121</v>
      </c>
      <c r="G14" s="122">
        <f t="shared" si="2"/>
        <v>3.3506070922840534</v>
      </c>
      <c r="H14" s="119"/>
      <c r="I14" s="113"/>
      <c r="J14" s="155">
        <f t="shared" si="3"/>
        <v>0</v>
      </c>
      <c r="K14" s="201">
        <f t="shared" si="4"/>
        <v>42.271293375394322</v>
      </c>
      <c r="L14" s="202">
        <f t="shared" si="5"/>
        <v>89.092707490333595</v>
      </c>
      <c r="M14" s="203" t="str">
        <f t="shared" si="6"/>
        <v xml:space="preserve"> </v>
      </c>
      <c r="N14" s="220" t="str">
        <f t="shared" si="7"/>
        <v xml:space="preserve"> </v>
      </c>
      <c r="O14" s="221" t="str">
        <f t="shared" si="9"/>
        <v xml:space="preserve"> </v>
      </c>
      <c r="P14" s="202" t="str">
        <f t="shared" si="10"/>
        <v xml:space="preserve"> </v>
      </c>
      <c r="Q14" t="str">
        <f t="shared" si="0"/>
        <v>Švicarska</v>
      </c>
      <c r="R14" s="104">
        <f t="shared" si="8"/>
        <v>1.391544280719357</v>
      </c>
      <c r="W14" s="105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</row>
    <row r="15" spans="1:44" ht="15.75" thickBot="1" x14ac:dyDescent="0.3">
      <c r="A15" s="182" t="s">
        <v>18</v>
      </c>
      <c r="B15" s="119">
        <v>600</v>
      </c>
      <c r="C15" s="120">
        <v>4549</v>
      </c>
      <c r="D15" s="132">
        <f t="shared" si="1"/>
        <v>1.391544280719357</v>
      </c>
      <c r="E15" s="121">
        <v>667</v>
      </c>
      <c r="F15" s="120">
        <v>4221</v>
      </c>
      <c r="G15" s="122">
        <f t="shared" si="2"/>
        <v>1.2717302883311741</v>
      </c>
      <c r="H15" s="119"/>
      <c r="I15" s="113"/>
      <c r="J15" s="155">
        <f t="shared" si="3"/>
        <v>0</v>
      </c>
      <c r="K15" s="201">
        <f t="shared" si="4"/>
        <v>89.955022488755617</v>
      </c>
      <c r="L15" s="202">
        <f t="shared" si="5"/>
        <v>107.77067045723763</v>
      </c>
      <c r="M15" s="203" t="str">
        <f t="shared" si="6"/>
        <v xml:space="preserve"> </v>
      </c>
      <c r="N15" s="220" t="str">
        <f t="shared" si="7"/>
        <v xml:space="preserve"> </v>
      </c>
      <c r="O15" s="221" t="str">
        <f t="shared" si="9"/>
        <v xml:space="preserve"> </v>
      </c>
      <c r="P15" s="202" t="str">
        <f t="shared" si="10"/>
        <v xml:space="preserve"> </v>
      </c>
      <c r="Q15" s="106"/>
      <c r="R15" s="108"/>
      <c r="S15" s="106"/>
      <c r="T15" s="106"/>
      <c r="U15" s="106"/>
      <c r="V15" s="106"/>
      <c r="W15" s="107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</row>
    <row r="16" spans="1:44" x14ac:dyDescent="0.25">
      <c r="A16" s="5" t="s">
        <v>65</v>
      </c>
      <c r="B16" s="82">
        <v>521</v>
      </c>
      <c r="C16" s="6">
        <v>4455</v>
      </c>
      <c r="D16" s="133">
        <f t="shared" si="1"/>
        <v>1.3627895736655828</v>
      </c>
      <c r="E16" s="83">
        <v>272</v>
      </c>
      <c r="F16" s="6">
        <v>2150</v>
      </c>
      <c r="G16" s="97">
        <f t="shared" si="2"/>
        <v>0.647765960651984</v>
      </c>
      <c r="H16" s="82"/>
      <c r="I16" s="6"/>
      <c r="J16" s="156">
        <f t="shared" si="3"/>
        <v>0</v>
      </c>
      <c r="K16" s="200">
        <f t="shared" si="4"/>
        <v>191.54411764705884</v>
      </c>
      <c r="L16" s="204">
        <f t="shared" si="5"/>
        <v>207.2093023255814</v>
      </c>
      <c r="M16" s="98" t="str">
        <f t="shared" si="6"/>
        <v xml:space="preserve"> </v>
      </c>
      <c r="N16" s="99" t="str">
        <f t="shared" si="7"/>
        <v xml:space="preserve"> </v>
      </c>
      <c r="O16" s="205" t="str">
        <f t="shared" si="9"/>
        <v xml:space="preserve"> </v>
      </c>
      <c r="P16" s="204" t="str">
        <f t="shared" si="10"/>
        <v xml:space="preserve"> </v>
      </c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</row>
    <row r="17" spans="1:44" x14ac:dyDescent="0.25">
      <c r="A17" s="5" t="s">
        <v>28</v>
      </c>
      <c r="B17" s="82">
        <v>507</v>
      </c>
      <c r="C17" s="6">
        <v>2884</v>
      </c>
      <c r="D17" s="133">
        <f t="shared" si="1"/>
        <v>0.88221888450090691</v>
      </c>
      <c r="E17" s="83">
        <v>456</v>
      </c>
      <c r="F17" s="6">
        <v>2435</v>
      </c>
      <c r="G17" s="97">
        <f t="shared" si="2"/>
        <v>0.73363261125003765</v>
      </c>
      <c r="H17" s="82"/>
      <c r="I17" s="6"/>
      <c r="J17" s="156">
        <f t="shared" si="3"/>
        <v>0</v>
      </c>
      <c r="K17" s="200">
        <f t="shared" si="4"/>
        <v>111.18421052631579</v>
      </c>
      <c r="L17" s="204">
        <f t="shared" si="5"/>
        <v>118.43942505133471</v>
      </c>
      <c r="M17" s="98" t="str">
        <f t="shared" si="6"/>
        <v xml:space="preserve"> </v>
      </c>
      <c r="N17" s="99" t="str">
        <f t="shared" si="7"/>
        <v xml:space="preserve"> </v>
      </c>
      <c r="O17" s="205" t="str">
        <f t="shared" si="9"/>
        <v xml:space="preserve"> </v>
      </c>
      <c r="P17" s="204" t="str">
        <f t="shared" si="10"/>
        <v xml:space="preserve"> </v>
      </c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</row>
    <row r="18" spans="1:44" x14ac:dyDescent="0.25">
      <c r="A18" s="5" t="s">
        <v>41</v>
      </c>
      <c r="B18" s="82">
        <v>397</v>
      </c>
      <c r="C18" s="6">
        <v>2782</v>
      </c>
      <c r="D18" s="133">
        <f t="shared" si="1"/>
        <v>0.85101696833617313</v>
      </c>
      <c r="E18" s="83">
        <v>591</v>
      </c>
      <c r="F18" s="6">
        <v>3015</v>
      </c>
      <c r="G18" s="97">
        <f t="shared" si="2"/>
        <v>0.90837877737941009</v>
      </c>
      <c r="H18" s="82"/>
      <c r="I18" s="6"/>
      <c r="J18" s="156">
        <f t="shared" si="3"/>
        <v>0</v>
      </c>
      <c r="K18" s="200">
        <f t="shared" si="4"/>
        <v>67.174280879864639</v>
      </c>
      <c r="L18" s="204">
        <f t="shared" si="5"/>
        <v>92.271973466003317</v>
      </c>
      <c r="M18" s="98" t="str">
        <f t="shared" si="6"/>
        <v xml:space="preserve"> </v>
      </c>
      <c r="N18" s="99" t="str">
        <f t="shared" si="7"/>
        <v xml:space="preserve"> </v>
      </c>
      <c r="O18" s="205" t="str">
        <f t="shared" si="9"/>
        <v xml:space="preserve"> </v>
      </c>
      <c r="P18" s="204" t="str">
        <f t="shared" si="10"/>
        <v xml:space="preserve"> </v>
      </c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x14ac:dyDescent="0.25">
      <c r="A19" s="5" t="s">
        <v>46</v>
      </c>
      <c r="B19" s="144">
        <v>390</v>
      </c>
      <c r="C19" s="114">
        <v>3288</v>
      </c>
      <c r="D19" s="133">
        <f t="shared" si="1"/>
        <v>1.0058029446043626</v>
      </c>
      <c r="E19" s="83">
        <v>424</v>
      </c>
      <c r="F19" s="6">
        <v>3198</v>
      </c>
      <c r="G19" s="97">
        <f t="shared" si="2"/>
        <v>0.96351420565816037</v>
      </c>
      <c r="H19" s="82"/>
      <c r="I19" s="6"/>
      <c r="J19" s="156">
        <f t="shared" si="3"/>
        <v>0</v>
      </c>
      <c r="K19" s="200">
        <f t="shared" si="4"/>
        <v>91.981132075471692</v>
      </c>
      <c r="L19" s="204">
        <f t="shared" si="5"/>
        <v>102.81425891181988</v>
      </c>
      <c r="M19" s="98" t="str">
        <f t="shared" si="6"/>
        <v xml:space="preserve"> </v>
      </c>
      <c r="N19" s="99" t="str">
        <f t="shared" si="7"/>
        <v xml:space="preserve"> </v>
      </c>
      <c r="O19" s="205" t="str">
        <f t="shared" si="9"/>
        <v xml:space="preserve"> </v>
      </c>
      <c r="P19" s="204" t="str">
        <f t="shared" si="10"/>
        <v xml:space="preserve"> </v>
      </c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</row>
    <row r="20" spans="1:44" x14ac:dyDescent="0.25">
      <c r="A20" s="5" t="s">
        <v>48</v>
      </c>
      <c r="B20" s="144">
        <v>354</v>
      </c>
      <c r="C20" s="114">
        <v>2432</v>
      </c>
      <c r="D20" s="133">
        <f t="shared" si="1"/>
        <v>0.74395156973169407</v>
      </c>
      <c r="E20" s="83">
        <v>475</v>
      </c>
      <c r="F20" s="6">
        <v>2703</v>
      </c>
      <c r="G20" s="97">
        <f t="shared" si="2"/>
        <v>0.81437739146154076</v>
      </c>
      <c r="H20" s="82"/>
      <c r="I20" s="6"/>
      <c r="J20" s="156">
        <f t="shared" si="3"/>
        <v>0</v>
      </c>
      <c r="K20" s="200">
        <f t="shared" si="4"/>
        <v>74.526315789473685</v>
      </c>
      <c r="L20" s="204">
        <f t="shared" si="5"/>
        <v>89.974102848686641</v>
      </c>
      <c r="M20" s="98" t="str">
        <f t="shared" si="6"/>
        <v xml:space="preserve"> </v>
      </c>
      <c r="N20" s="99" t="str">
        <f t="shared" si="7"/>
        <v xml:space="preserve"> </v>
      </c>
      <c r="O20" s="205" t="str">
        <f t="shared" si="9"/>
        <v xml:space="preserve"> </v>
      </c>
      <c r="P20" s="204" t="str">
        <f t="shared" si="10"/>
        <v xml:space="preserve"> </v>
      </c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</row>
    <row r="21" spans="1:44" ht="17.25" customHeight="1" x14ac:dyDescent="0.25">
      <c r="A21" s="5" t="s">
        <v>77</v>
      </c>
      <c r="B21" s="82">
        <v>352</v>
      </c>
      <c r="C21" s="6">
        <v>2633</v>
      </c>
      <c r="D21" s="133">
        <f t="shared" si="1"/>
        <v>0.80543769864455206</v>
      </c>
      <c r="E21" s="83">
        <v>353</v>
      </c>
      <c r="F21" s="6">
        <v>2774</v>
      </c>
      <c r="G21" s="97">
        <f t="shared" si="2"/>
        <v>0.83576873248772265</v>
      </c>
      <c r="H21" s="82"/>
      <c r="I21" s="6"/>
      <c r="J21" s="156">
        <f t="shared" si="3"/>
        <v>0</v>
      </c>
      <c r="K21" s="200">
        <f t="shared" si="4"/>
        <v>99.716713881019828</v>
      </c>
      <c r="L21" s="204">
        <f t="shared" si="5"/>
        <v>94.917087238644555</v>
      </c>
      <c r="M21" s="98" t="str">
        <f t="shared" si="6"/>
        <v xml:space="preserve"> </v>
      </c>
      <c r="N21" s="99" t="str">
        <f t="shared" si="7"/>
        <v xml:space="preserve"> </v>
      </c>
      <c r="O21" s="205" t="str">
        <f t="shared" si="9"/>
        <v xml:space="preserve"> </v>
      </c>
      <c r="P21" s="204" t="str">
        <f t="shared" si="10"/>
        <v xml:space="preserve"> </v>
      </c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</row>
    <row r="22" spans="1:44" x14ac:dyDescent="0.25">
      <c r="A22" s="5" t="s">
        <v>32</v>
      </c>
      <c r="B22" s="144">
        <v>216</v>
      </c>
      <c r="C22" s="114">
        <v>2399</v>
      </c>
      <c r="D22" s="133">
        <f t="shared" si="1"/>
        <v>0.73385683214898612</v>
      </c>
      <c r="E22" s="83">
        <v>350</v>
      </c>
      <c r="F22" s="6">
        <v>2496</v>
      </c>
      <c r="G22" s="97">
        <f t="shared" si="2"/>
        <v>0.75201108734295441</v>
      </c>
      <c r="H22" s="82"/>
      <c r="I22" s="6"/>
      <c r="J22" s="156">
        <f t="shared" si="3"/>
        <v>0</v>
      </c>
      <c r="K22" s="200">
        <f t="shared" si="4"/>
        <v>61.714285714285708</v>
      </c>
      <c r="L22" s="204">
        <f t="shared" si="5"/>
        <v>96.113782051282044</v>
      </c>
      <c r="M22" s="98" t="str">
        <f t="shared" si="6"/>
        <v xml:space="preserve"> </v>
      </c>
      <c r="N22" s="99" t="str">
        <f t="shared" si="7"/>
        <v xml:space="preserve"> </v>
      </c>
      <c r="O22" s="205" t="str">
        <f t="shared" si="9"/>
        <v xml:space="preserve"> </v>
      </c>
      <c r="P22" s="204" t="str">
        <f t="shared" si="10"/>
        <v xml:space="preserve"> </v>
      </c>
      <c r="Q22" s="109"/>
      <c r="R22" s="206"/>
      <c r="S22" s="206"/>
      <c r="T22" s="206"/>
      <c r="U22" s="206"/>
      <c r="V22" s="206"/>
      <c r="W22" s="206"/>
      <c r="X22" s="206"/>
      <c r="Y22" s="206"/>
      <c r="Z22" s="206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</row>
    <row r="23" spans="1:44" x14ac:dyDescent="0.25">
      <c r="A23" s="5" t="s">
        <v>43</v>
      </c>
      <c r="B23" s="144">
        <v>198</v>
      </c>
      <c r="C23" s="114">
        <v>1221</v>
      </c>
      <c r="D23" s="133">
        <f t="shared" si="1"/>
        <v>0.37350529056019677</v>
      </c>
      <c r="E23" s="83">
        <v>224</v>
      </c>
      <c r="F23" s="6">
        <v>1120</v>
      </c>
      <c r="G23" s="97">
        <f t="shared" si="2"/>
        <v>0.33744087252568472</v>
      </c>
      <c r="H23" s="82"/>
      <c r="I23" s="6"/>
      <c r="J23" s="156">
        <f t="shared" si="3"/>
        <v>0</v>
      </c>
      <c r="K23" s="200">
        <f t="shared" si="4"/>
        <v>88.392857142857139</v>
      </c>
      <c r="L23" s="204">
        <f t="shared" si="5"/>
        <v>109.01785714285714</v>
      </c>
      <c r="M23" s="98" t="str">
        <f t="shared" si="6"/>
        <v xml:space="preserve"> </v>
      </c>
      <c r="N23" s="99" t="str">
        <f t="shared" si="7"/>
        <v xml:space="preserve"> </v>
      </c>
      <c r="O23" s="205" t="str">
        <f t="shared" si="9"/>
        <v xml:space="preserve"> </v>
      </c>
      <c r="P23" s="204" t="str">
        <f t="shared" si="10"/>
        <v xml:space="preserve"> </v>
      </c>
      <c r="Q23" s="109"/>
      <c r="R23" s="207"/>
      <c r="S23" s="208"/>
      <c r="T23" s="208"/>
      <c r="U23" s="209"/>
      <c r="V23" s="208"/>
      <c r="W23" s="208"/>
      <c r="X23" s="209"/>
      <c r="Y23" s="210"/>
      <c r="Z23" s="210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</row>
    <row r="24" spans="1:44" x14ac:dyDescent="0.25">
      <c r="A24" s="5" t="s">
        <v>24</v>
      </c>
      <c r="B24" s="144">
        <v>193</v>
      </c>
      <c r="C24" s="114">
        <v>867</v>
      </c>
      <c r="D24" s="133">
        <f t="shared" si="1"/>
        <v>0.265216287400238</v>
      </c>
      <c r="E24" s="83">
        <v>203</v>
      </c>
      <c r="F24" s="6">
        <v>853</v>
      </c>
      <c r="G24" s="97">
        <f t="shared" si="2"/>
        <v>0.25699737880750806</v>
      </c>
      <c r="H24" s="82"/>
      <c r="I24" s="6"/>
      <c r="J24" s="156">
        <f t="shared" si="3"/>
        <v>0</v>
      </c>
      <c r="K24" s="200">
        <f t="shared" si="4"/>
        <v>95.073891625615758</v>
      </c>
      <c r="L24" s="204">
        <f t="shared" si="5"/>
        <v>101.64126611957795</v>
      </c>
      <c r="M24" s="98" t="str">
        <f t="shared" si="6"/>
        <v xml:space="preserve"> </v>
      </c>
      <c r="N24" s="99" t="str">
        <f t="shared" si="7"/>
        <v xml:space="preserve"> </v>
      </c>
      <c r="O24" s="205" t="str">
        <f t="shared" si="9"/>
        <v xml:space="preserve"> </v>
      </c>
      <c r="P24" s="204" t="str">
        <f t="shared" si="10"/>
        <v xml:space="preserve"> </v>
      </c>
      <c r="Q24" s="109"/>
      <c r="R24" s="207"/>
      <c r="S24" s="208"/>
      <c r="T24" s="208"/>
      <c r="U24" s="209"/>
      <c r="V24" s="208"/>
      <c r="W24" s="208"/>
      <c r="X24" s="209"/>
      <c r="Y24" s="210"/>
      <c r="Z24" s="210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</row>
    <row r="25" spans="1:44" x14ac:dyDescent="0.25">
      <c r="A25" s="5" t="s">
        <v>23</v>
      </c>
      <c r="B25" s="144">
        <v>133</v>
      </c>
      <c r="C25" s="114">
        <v>1016</v>
      </c>
      <c r="D25" s="133">
        <f t="shared" si="1"/>
        <v>0.31079555709185908</v>
      </c>
      <c r="E25" s="83">
        <v>155</v>
      </c>
      <c r="F25" s="6">
        <v>863</v>
      </c>
      <c r="G25" s="97">
        <f t="shared" si="2"/>
        <v>0.26001024374077308</v>
      </c>
      <c r="H25" s="82"/>
      <c r="I25" s="6"/>
      <c r="J25" s="156">
        <f t="shared" si="3"/>
        <v>0</v>
      </c>
      <c r="K25" s="200">
        <f t="shared" si="4"/>
        <v>85.806451612903217</v>
      </c>
      <c r="L25" s="204">
        <f t="shared" si="5"/>
        <v>117.72885283893395</v>
      </c>
      <c r="M25" s="98" t="str">
        <f t="shared" si="6"/>
        <v xml:space="preserve"> </v>
      </c>
      <c r="N25" s="99" t="str">
        <f t="shared" si="7"/>
        <v xml:space="preserve"> </v>
      </c>
      <c r="O25" s="205" t="str">
        <f t="shared" si="9"/>
        <v xml:space="preserve"> </v>
      </c>
      <c r="P25" s="204" t="str">
        <f t="shared" si="10"/>
        <v xml:space="preserve"> </v>
      </c>
      <c r="Q25" s="109"/>
      <c r="R25" s="207"/>
      <c r="S25" s="208"/>
      <c r="T25" s="208"/>
      <c r="U25" s="209"/>
      <c r="V25" s="208"/>
      <c r="W25" s="208"/>
      <c r="X25" s="209"/>
      <c r="Y25" s="210"/>
      <c r="Z25" s="210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</row>
    <row r="26" spans="1:44" x14ac:dyDescent="0.25">
      <c r="A26" s="5" t="s">
        <v>36</v>
      </c>
      <c r="B26" s="144">
        <v>103</v>
      </c>
      <c r="C26" s="114">
        <v>912</v>
      </c>
      <c r="D26" s="133">
        <f t="shared" si="1"/>
        <v>0.27898183864938531</v>
      </c>
      <c r="E26" s="83">
        <v>192</v>
      </c>
      <c r="F26" s="6">
        <v>1326</v>
      </c>
      <c r="G26" s="97">
        <f t="shared" si="2"/>
        <v>0.39950589015094451</v>
      </c>
      <c r="H26" s="82"/>
      <c r="I26" s="6"/>
      <c r="J26" s="156">
        <f t="shared" si="3"/>
        <v>0</v>
      </c>
      <c r="K26" s="200">
        <f t="shared" si="4"/>
        <v>53.645833333333336</v>
      </c>
      <c r="L26" s="204">
        <f t="shared" si="5"/>
        <v>68.778280542986423</v>
      </c>
      <c r="M26" s="98" t="str">
        <f t="shared" si="6"/>
        <v xml:space="preserve"> </v>
      </c>
      <c r="N26" s="99" t="str">
        <f t="shared" si="7"/>
        <v xml:space="preserve"> </v>
      </c>
      <c r="O26" s="205" t="str">
        <f t="shared" si="9"/>
        <v xml:space="preserve"> </v>
      </c>
      <c r="P26" s="204" t="str">
        <f t="shared" si="10"/>
        <v xml:space="preserve"> </v>
      </c>
      <c r="Q26" s="109"/>
      <c r="R26" s="207"/>
      <c r="S26" s="208"/>
      <c r="T26" s="208"/>
      <c r="U26" s="209"/>
      <c r="V26" s="208"/>
      <c r="W26" s="208"/>
      <c r="X26" s="209"/>
      <c r="Y26" s="210"/>
      <c r="Z26" s="210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</row>
    <row r="27" spans="1:44" x14ac:dyDescent="0.25">
      <c r="A27" s="5" t="s">
        <v>64</v>
      </c>
      <c r="B27" s="144">
        <v>68</v>
      </c>
      <c r="C27" s="114">
        <v>456</v>
      </c>
      <c r="D27" s="133">
        <f t="shared" si="1"/>
        <v>0.13949091932469265</v>
      </c>
      <c r="E27" s="83">
        <v>124</v>
      </c>
      <c r="F27" s="6">
        <v>620</v>
      </c>
      <c r="G27" s="97">
        <f t="shared" si="2"/>
        <v>0.18679762586243259</v>
      </c>
      <c r="H27" s="82"/>
      <c r="I27" s="6"/>
      <c r="J27" s="156">
        <f t="shared" si="3"/>
        <v>0</v>
      </c>
      <c r="K27" s="200">
        <f t="shared" si="4"/>
        <v>54.838709677419352</v>
      </c>
      <c r="L27" s="204">
        <f t="shared" si="5"/>
        <v>73.548387096774192</v>
      </c>
      <c r="M27" s="98" t="str">
        <f t="shared" si="6"/>
        <v xml:space="preserve"> </v>
      </c>
      <c r="N27" s="99" t="str">
        <f t="shared" si="7"/>
        <v xml:space="preserve"> </v>
      </c>
      <c r="O27" s="205" t="str">
        <f t="shared" si="9"/>
        <v xml:space="preserve"> </v>
      </c>
      <c r="P27" s="204" t="str">
        <f t="shared" si="10"/>
        <v xml:space="preserve"> </v>
      </c>
      <c r="Q27" s="109"/>
      <c r="R27" s="207"/>
      <c r="S27" s="208"/>
      <c r="T27" s="208"/>
      <c r="U27" s="209"/>
      <c r="V27" s="208"/>
      <c r="W27" s="208"/>
      <c r="X27" s="209"/>
      <c r="Y27" s="210"/>
      <c r="Z27" s="210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</row>
    <row r="28" spans="1:44" x14ac:dyDescent="0.25">
      <c r="A28" s="5" t="s">
        <v>38</v>
      </c>
      <c r="B28" s="82">
        <v>66</v>
      </c>
      <c r="C28" s="6">
        <v>287</v>
      </c>
      <c r="D28" s="133">
        <f t="shared" si="1"/>
        <v>8.7793626855672782E-2</v>
      </c>
      <c r="E28" s="83">
        <v>55</v>
      </c>
      <c r="F28" s="6">
        <v>287</v>
      </c>
      <c r="G28" s="97">
        <f t="shared" si="2"/>
        <v>8.6469223584706698E-2</v>
      </c>
      <c r="H28" s="82"/>
      <c r="I28" s="6"/>
      <c r="J28" s="156">
        <f t="shared" si="3"/>
        <v>0</v>
      </c>
      <c r="K28" s="200">
        <f t="shared" si="4"/>
        <v>120</v>
      </c>
      <c r="L28" s="204">
        <f t="shared" si="5"/>
        <v>100</v>
      </c>
      <c r="M28" s="98" t="str">
        <f t="shared" si="6"/>
        <v xml:space="preserve"> </v>
      </c>
      <c r="N28" s="99" t="str">
        <f t="shared" si="7"/>
        <v xml:space="preserve"> </v>
      </c>
      <c r="O28" s="205" t="str">
        <f t="shared" si="9"/>
        <v xml:space="preserve"> </v>
      </c>
      <c r="P28" s="204" t="str">
        <f t="shared" si="10"/>
        <v xml:space="preserve"> </v>
      </c>
      <c r="Q28" s="109"/>
      <c r="R28" s="207"/>
      <c r="S28" s="208"/>
      <c r="T28" s="208"/>
      <c r="U28" s="209"/>
      <c r="V28" s="208"/>
      <c r="W28" s="208"/>
      <c r="X28" s="209"/>
      <c r="Y28" s="210"/>
      <c r="Z28" s="210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</row>
    <row r="29" spans="1:44" x14ac:dyDescent="0.25">
      <c r="A29" s="5" t="s">
        <v>22</v>
      </c>
      <c r="B29" s="82">
        <v>56</v>
      </c>
      <c r="C29" s="6">
        <v>626</v>
      </c>
      <c r="D29" s="133">
        <f t="shared" si="1"/>
        <v>0.19149411293258245</v>
      </c>
      <c r="E29" s="83">
        <v>88</v>
      </c>
      <c r="F29" s="6">
        <v>620</v>
      </c>
      <c r="G29" s="97">
        <f t="shared" si="2"/>
        <v>0.18679762586243259</v>
      </c>
      <c r="H29" s="82"/>
      <c r="I29" s="6"/>
      <c r="J29" s="156">
        <f t="shared" si="3"/>
        <v>0</v>
      </c>
      <c r="K29" s="200">
        <f t="shared" si="4"/>
        <v>63.636363636363633</v>
      </c>
      <c r="L29" s="204">
        <f t="shared" si="5"/>
        <v>100.96774193548387</v>
      </c>
      <c r="M29" s="98" t="str">
        <f t="shared" si="6"/>
        <v xml:space="preserve"> </v>
      </c>
      <c r="N29" s="99" t="str">
        <f t="shared" si="7"/>
        <v xml:space="preserve"> </v>
      </c>
      <c r="O29" s="205" t="str">
        <f t="shared" si="9"/>
        <v xml:space="preserve"> </v>
      </c>
      <c r="P29" s="204" t="str">
        <f t="shared" si="10"/>
        <v xml:space="preserve"> </v>
      </c>
      <c r="Q29" s="109"/>
      <c r="R29" s="207"/>
      <c r="S29" s="208"/>
      <c r="T29" s="208"/>
      <c r="U29" s="209"/>
      <c r="V29" s="208"/>
      <c r="W29" s="208"/>
      <c r="X29" s="209"/>
      <c r="Y29" s="210"/>
      <c r="Z29" s="210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</row>
    <row r="30" spans="1:44" x14ac:dyDescent="0.25">
      <c r="A30" s="5" t="s">
        <v>56</v>
      </c>
      <c r="B30" s="82">
        <v>54</v>
      </c>
      <c r="C30" s="6">
        <v>256</v>
      </c>
      <c r="D30" s="133">
        <f t="shared" si="1"/>
        <v>7.831069155070465E-2</v>
      </c>
      <c r="E30" s="83">
        <v>32</v>
      </c>
      <c r="F30" s="6">
        <v>237</v>
      </c>
      <c r="G30" s="97">
        <f t="shared" si="2"/>
        <v>7.140489891838149E-2</v>
      </c>
      <c r="H30" s="82"/>
      <c r="I30" s="6"/>
      <c r="J30" s="156">
        <f t="shared" si="3"/>
        <v>0</v>
      </c>
      <c r="K30" s="200">
        <f t="shared" si="4"/>
        <v>168.75</v>
      </c>
      <c r="L30" s="204">
        <f t="shared" si="5"/>
        <v>108.01687763713079</v>
      </c>
      <c r="M30" s="98" t="str">
        <f t="shared" si="6"/>
        <v xml:space="preserve"> </v>
      </c>
      <c r="N30" s="99" t="str">
        <f t="shared" si="7"/>
        <v xml:space="preserve"> </v>
      </c>
      <c r="O30" s="205" t="str">
        <f t="shared" si="9"/>
        <v xml:space="preserve"> </v>
      </c>
      <c r="P30" s="204" t="str">
        <f t="shared" si="10"/>
        <v xml:space="preserve"> </v>
      </c>
      <c r="Q30" s="109"/>
      <c r="R30" s="207"/>
      <c r="S30" s="208"/>
      <c r="T30" s="208"/>
      <c r="U30" s="209"/>
      <c r="V30" s="208"/>
      <c r="W30" s="208"/>
      <c r="X30" s="209"/>
      <c r="Y30" s="210"/>
      <c r="Z30" s="210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</row>
    <row r="31" spans="1:44" x14ac:dyDescent="0.25">
      <c r="A31" s="5" t="s">
        <v>47</v>
      </c>
      <c r="B31" s="82">
        <v>50</v>
      </c>
      <c r="C31" s="6">
        <v>212</v>
      </c>
      <c r="D31" s="133">
        <f t="shared" si="1"/>
        <v>6.485104144042729E-2</v>
      </c>
      <c r="E31" s="83">
        <v>51</v>
      </c>
      <c r="F31" s="6">
        <v>230</v>
      </c>
      <c r="G31" s="97">
        <f t="shared" si="2"/>
        <v>6.9295893465095959E-2</v>
      </c>
      <c r="H31" s="82"/>
      <c r="I31" s="6"/>
      <c r="J31" s="156">
        <f t="shared" si="3"/>
        <v>0</v>
      </c>
      <c r="K31" s="200">
        <f t="shared" si="4"/>
        <v>98.039215686274503</v>
      </c>
      <c r="L31" s="204">
        <f t="shared" si="5"/>
        <v>92.173913043478265</v>
      </c>
      <c r="M31" s="98" t="str">
        <f t="shared" si="6"/>
        <v xml:space="preserve"> </v>
      </c>
      <c r="N31" s="99" t="str">
        <f t="shared" si="7"/>
        <v xml:space="preserve"> </v>
      </c>
      <c r="O31" s="205" t="str">
        <f t="shared" si="9"/>
        <v xml:space="preserve"> </v>
      </c>
      <c r="P31" s="204" t="str">
        <f t="shared" si="10"/>
        <v xml:space="preserve"> </v>
      </c>
      <c r="Q31" s="109"/>
      <c r="R31" s="207"/>
      <c r="S31" s="208"/>
      <c r="T31" s="208"/>
      <c r="U31" s="209"/>
      <c r="V31" s="208"/>
      <c r="W31" s="208"/>
      <c r="X31" s="209"/>
      <c r="Y31" s="210"/>
      <c r="Z31" s="210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</row>
    <row r="32" spans="1:44" x14ac:dyDescent="0.25">
      <c r="A32" s="5" t="s">
        <v>20</v>
      </c>
      <c r="B32" s="82">
        <v>43</v>
      </c>
      <c r="C32" s="6">
        <v>352</v>
      </c>
      <c r="D32" s="133">
        <f t="shared" si="1"/>
        <v>0.10767720088221888</v>
      </c>
      <c r="E32" s="83">
        <v>52</v>
      </c>
      <c r="F32" s="6">
        <v>275</v>
      </c>
      <c r="G32" s="97">
        <f t="shared" si="2"/>
        <v>8.2853785664788654E-2</v>
      </c>
      <c r="H32" s="82"/>
      <c r="I32" s="6"/>
      <c r="J32" s="156">
        <f t="shared" si="3"/>
        <v>0</v>
      </c>
      <c r="K32" s="200">
        <f t="shared" si="4"/>
        <v>82.692307692307693</v>
      </c>
      <c r="L32" s="204">
        <f t="shared" si="5"/>
        <v>128</v>
      </c>
      <c r="M32" s="98" t="str">
        <f t="shared" si="6"/>
        <v xml:space="preserve"> </v>
      </c>
      <c r="N32" s="99" t="str">
        <f t="shared" si="7"/>
        <v xml:space="preserve"> </v>
      </c>
      <c r="O32" s="205" t="str">
        <f t="shared" si="9"/>
        <v xml:space="preserve"> </v>
      </c>
      <c r="P32" s="204" t="str">
        <f t="shared" si="10"/>
        <v xml:space="preserve"> </v>
      </c>
      <c r="Q32" s="109"/>
      <c r="R32" s="207"/>
      <c r="S32" s="208"/>
      <c r="T32" s="208"/>
      <c r="U32" s="209"/>
      <c r="V32" s="208"/>
      <c r="W32" s="208"/>
      <c r="X32" s="209"/>
      <c r="Y32" s="210"/>
      <c r="Z32" s="210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</row>
    <row r="33" spans="1:44" x14ac:dyDescent="0.25">
      <c r="A33" s="5" t="s">
        <v>44</v>
      </c>
      <c r="B33" s="82">
        <v>40</v>
      </c>
      <c r="C33" s="6">
        <v>332</v>
      </c>
      <c r="D33" s="133">
        <f t="shared" si="1"/>
        <v>0.10155917810482008</v>
      </c>
      <c r="E33" s="83">
        <v>78</v>
      </c>
      <c r="F33" s="6">
        <v>728</v>
      </c>
      <c r="G33" s="97">
        <f t="shared" si="2"/>
        <v>0.21933656714169503</v>
      </c>
      <c r="H33" s="82"/>
      <c r="I33" s="6"/>
      <c r="J33" s="156">
        <f t="shared" si="3"/>
        <v>0</v>
      </c>
      <c r="K33" s="200">
        <f t="shared" si="4"/>
        <v>51.282051282051277</v>
      </c>
      <c r="L33" s="204">
        <f t="shared" si="5"/>
        <v>45.604395604395606</v>
      </c>
      <c r="M33" s="98" t="str">
        <f t="shared" si="6"/>
        <v xml:space="preserve"> </v>
      </c>
      <c r="N33" s="99" t="str">
        <f t="shared" si="7"/>
        <v xml:space="preserve"> </v>
      </c>
      <c r="O33" s="205" t="str">
        <f t="shared" si="9"/>
        <v xml:space="preserve"> </v>
      </c>
      <c r="P33" s="204" t="str">
        <f t="shared" si="10"/>
        <v xml:space="preserve"> </v>
      </c>
      <c r="Q33" s="109"/>
      <c r="R33" s="139"/>
      <c r="S33" s="211"/>
      <c r="T33" s="211"/>
      <c r="U33" s="212"/>
      <c r="V33" s="211"/>
      <c r="W33" s="211"/>
      <c r="X33" s="213"/>
      <c r="Y33" s="214"/>
      <c r="Z33" s="214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</row>
    <row r="34" spans="1:44" x14ac:dyDescent="0.25">
      <c r="A34" s="5" t="s">
        <v>33</v>
      </c>
      <c r="B34" s="82">
        <v>36</v>
      </c>
      <c r="C34" s="6">
        <v>193</v>
      </c>
      <c r="D34" s="133">
        <f t="shared" si="1"/>
        <v>5.9038919801898418E-2</v>
      </c>
      <c r="E34" s="83">
        <v>12</v>
      </c>
      <c r="F34" s="6">
        <v>77</v>
      </c>
      <c r="G34" s="97">
        <f t="shared" si="2"/>
        <v>2.3199059986140823E-2</v>
      </c>
      <c r="H34" s="82"/>
      <c r="I34" s="6"/>
      <c r="J34" s="156">
        <f t="shared" si="3"/>
        <v>0</v>
      </c>
      <c r="K34" s="200">
        <f t="shared" si="4"/>
        <v>300</v>
      </c>
      <c r="L34" s="204">
        <f t="shared" si="5"/>
        <v>250.64935064935065</v>
      </c>
      <c r="M34" s="98" t="str">
        <f t="shared" si="6"/>
        <v xml:space="preserve"> </v>
      </c>
      <c r="N34" s="99" t="str">
        <f t="shared" si="7"/>
        <v xml:space="preserve"> </v>
      </c>
      <c r="O34" s="205" t="str">
        <f t="shared" si="9"/>
        <v xml:space="preserve"> </v>
      </c>
      <c r="P34" s="204" t="str">
        <f t="shared" si="10"/>
        <v xml:space="preserve"> </v>
      </c>
      <c r="Q34" s="109"/>
      <c r="R34" s="139"/>
      <c r="S34" s="215"/>
      <c r="T34" s="215"/>
      <c r="U34" s="216"/>
      <c r="V34" s="215"/>
      <c r="W34" s="215"/>
      <c r="X34" s="217"/>
      <c r="Y34" s="218"/>
      <c r="Z34" s="218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</row>
    <row r="35" spans="1:44" x14ac:dyDescent="0.25">
      <c r="A35" s="5" t="s">
        <v>51</v>
      </c>
      <c r="B35" s="82">
        <v>35</v>
      </c>
      <c r="C35" s="6">
        <v>274</v>
      </c>
      <c r="D35" s="133">
        <f t="shared" si="1"/>
        <v>8.3816912050363568E-2</v>
      </c>
      <c r="E35" s="83">
        <v>33</v>
      </c>
      <c r="F35" s="6">
        <v>138</v>
      </c>
      <c r="G35" s="97">
        <f t="shared" si="2"/>
        <v>4.1577536079057578E-2</v>
      </c>
      <c r="H35" s="82"/>
      <c r="I35" s="6"/>
      <c r="J35" s="156">
        <f t="shared" si="3"/>
        <v>0</v>
      </c>
      <c r="K35" s="200">
        <f t="shared" si="4"/>
        <v>106.06060606060606</v>
      </c>
      <c r="L35" s="204">
        <f t="shared" si="5"/>
        <v>198.55072463768116</v>
      </c>
      <c r="M35" s="98" t="str">
        <f t="shared" si="6"/>
        <v xml:space="preserve"> </v>
      </c>
      <c r="N35" s="99" t="str">
        <f t="shared" si="7"/>
        <v xml:space="preserve"> </v>
      </c>
      <c r="O35" s="205" t="str">
        <f t="shared" si="9"/>
        <v xml:space="preserve"> </v>
      </c>
      <c r="P35" s="204" t="str">
        <f t="shared" si="10"/>
        <v xml:space="preserve"> </v>
      </c>
      <c r="Q35" s="109"/>
      <c r="R35" s="139"/>
      <c r="S35" s="215"/>
      <c r="T35" s="215"/>
      <c r="U35" s="216"/>
      <c r="V35" s="215"/>
      <c r="W35" s="215"/>
      <c r="X35" s="217"/>
      <c r="Y35" s="218"/>
      <c r="Z35" s="218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</row>
    <row r="36" spans="1:44" x14ac:dyDescent="0.25">
      <c r="A36" s="5" t="s">
        <v>63</v>
      </c>
      <c r="B36" s="82">
        <v>31</v>
      </c>
      <c r="C36" s="6">
        <v>170</v>
      </c>
      <c r="D36" s="133">
        <f t="shared" si="1"/>
        <v>5.2003193607889797E-2</v>
      </c>
      <c r="E36" s="83">
        <v>19</v>
      </c>
      <c r="F36" s="6">
        <v>61</v>
      </c>
      <c r="G36" s="97">
        <f t="shared" si="2"/>
        <v>1.8378476092916755E-2</v>
      </c>
      <c r="H36" s="82"/>
      <c r="I36" s="6"/>
      <c r="J36" s="156">
        <f t="shared" si="3"/>
        <v>0</v>
      </c>
      <c r="K36" s="200">
        <f t="shared" si="4"/>
        <v>163.15789473684211</v>
      </c>
      <c r="L36" s="204">
        <f t="shared" si="5"/>
        <v>278.68852459016392</v>
      </c>
      <c r="M36" s="98" t="str">
        <f t="shared" si="6"/>
        <v xml:space="preserve"> </v>
      </c>
      <c r="N36" s="99" t="str">
        <f t="shared" si="7"/>
        <v xml:space="preserve"> </v>
      </c>
      <c r="O36" s="205" t="str">
        <f t="shared" si="9"/>
        <v xml:space="preserve"> </v>
      </c>
      <c r="P36" s="204" t="str">
        <f t="shared" si="10"/>
        <v xml:space="preserve"> </v>
      </c>
      <c r="Q36" s="109"/>
      <c r="R36" s="139"/>
      <c r="S36" s="215"/>
      <c r="T36" s="215"/>
      <c r="U36" s="216"/>
      <c r="V36" s="215"/>
      <c r="W36" s="215"/>
      <c r="X36" s="217"/>
      <c r="Y36" s="218"/>
      <c r="Z36" s="218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</row>
    <row r="37" spans="1:44" x14ac:dyDescent="0.25">
      <c r="A37" s="5" t="s">
        <v>40</v>
      </c>
      <c r="B37" s="82">
        <v>25</v>
      </c>
      <c r="C37" s="6">
        <v>647</v>
      </c>
      <c r="D37" s="133">
        <f t="shared" si="1"/>
        <v>0.1979180368488512</v>
      </c>
      <c r="E37" s="83">
        <v>36</v>
      </c>
      <c r="F37" s="6">
        <v>476</v>
      </c>
      <c r="G37" s="97">
        <f t="shared" si="2"/>
        <v>0.14341237082341599</v>
      </c>
      <c r="H37" s="82"/>
      <c r="I37" s="6"/>
      <c r="J37" s="156">
        <f t="shared" si="3"/>
        <v>0</v>
      </c>
      <c r="K37" s="200">
        <f t="shared" si="4"/>
        <v>69.444444444444443</v>
      </c>
      <c r="L37" s="204">
        <f t="shared" si="5"/>
        <v>135.92436974789916</v>
      </c>
      <c r="M37" s="98" t="str">
        <f t="shared" si="6"/>
        <v xml:space="preserve"> </v>
      </c>
      <c r="N37" s="99" t="str">
        <f t="shared" si="7"/>
        <v xml:space="preserve"> </v>
      </c>
      <c r="O37" s="205" t="str">
        <f t="shared" si="9"/>
        <v xml:space="preserve"> </v>
      </c>
      <c r="P37" s="204" t="str">
        <f t="shared" si="10"/>
        <v xml:space="preserve"> </v>
      </c>
      <c r="Q37" s="109"/>
      <c r="R37" s="109"/>
      <c r="S37" s="140"/>
      <c r="T37" s="140"/>
      <c r="U37" s="219"/>
      <c r="V37" s="140"/>
      <c r="W37" s="140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</row>
    <row r="38" spans="1:44" x14ac:dyDescent="0.25">
      <c r="A38" s="5" t="s">
        <v>30</v>
      </c>
      <c r="B38" s="82">
        <v>24</v>
      </c>
      <c r="C38" s="6">
        <v>151</v>
      </c>
      <c r="D38" s="133">
        <f t="shared" ref="D38:D69" si="11">IF($C$83&lt;&gt;0,C38/$C$83*100,0)</f>
        <v>4.6191071969360939E-2</v>
      </c>
      <c r="E38" s="83">
        <v>25</v>
      </c>
      <c r="F38" s="6">
        <v>90</v>
      </c>
      <c r="G38" s="97">
        <f t="shared" ref="G38:G69" si="12">IF($F$83&lt;&gt;0,F38/$F$83*100,0)</f>
        <v>2.7115784399385376E-2</v>
      </c>
      <c r="H38" s="82"/>
      <c r="I38" s="6"/>
      <c r="J38" s="156">
        <f t="shared" ref="J38:J69" si="13">IF($I$83&lt;&gt;0,I38/$I$83*100,0)</f>
        <v>0</v>
      </c>
      <c r="K38" s="200">
        <f t="shared" ref="K38:K69" si="14">IF(OR(B38&lt;&gt;0)*(E38&lt;&gt;0),B38/E38*100," ")</f>
        <v>96</v>
      </c>
      <c r="L38" s="204">
        <f t="shared" ref="L38:L69" si="15">IF(OR(C38&lt;&gt;0)*(F38&lt;&gt;0),C38/F38*100," ")</f>
        <v>167.77777777777777</v>
      </c>
      <c r="M38" s="98" t="str">
        <f t="shared" ref="M38:M69" si="16">IF(OR(B38&lt;&gt;0)*(H38&lt;&gt;0),B38/H38*100," ")</f>
        <v xml:space="preserve"> </v>
      </c>
      <c r="N38" s="99" t="str">
        <f t="shared" ref="N38:N69" si="17">IF(OR(C38&lt;&gt;0)*(I38&lt;&gt;0),C38/I38*100," ")</f>
        <v xml:space="preserve"> </v>
      </c>
      <c r="O38" s="205" t="str">
        <f t="shared" si="9"/>
        <v xml:space="preserve"> </v>
      </c>
      <c r="P38" s="204" t="str">
        <f t="shared" si="10"/>
        <v xml:space="preserve"> </v>
      </c>
      <c r="Q38" s="109"/>
      <c r="R38" s="109"/>
      <c r="S38" s="140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</row>
    <row r="39" spans="1:44" x14ac:dyDescent="0.25">
      <c r="A39" s="5" t="s">
        <v>29</v>
      </c>
      <c r="B39" s="82">
        <v>20</v>
      </c>
      <c r="C39" s="6">
        <v>124</v>
      </c>
      <c r="D39" s="133">
        <f t="shared" si="11"/>
        <v>3.7931741219872563E-2</v>
      </c>
      <c r="E39" s="83">
        <v>15</v>
      </c>
      <c r="F39" s="6">
        <v>113</v>
      </c>
      <c r="G39" s="97">
        <f t="shared" si="12"/>
        <v>3.4045373745894968E-2</v>
      </c>
      <c r="H39" s="82"/>
      <c r="I39" s="6"/>
      <c r="J39" s="156">
        <f t="shared" si="13"/>
        <v>0</v>
      </c>
      <c r="K39" s="200">
        <f t="shared" si="14"/>
        <v>133.33333333333331</v>
      </c>
      <c r="L39" s="204">
        <f t="shared" si="15"/>
        <v>109.73451327433628</v>
      </c>
      <c r="M39" s="98" t="str">
        <f t="shared" si="16"/>
        <v xml:space="preserve"> </v>
      </c>
      <c r="N39" s="99" t="str">
        <f t="shared" si="17"/>
        <v xml:space="preserve"> </v>
      </c>
      <c r="O39" s="205" t="str">
        <f t="shared" ref="O39:O70" si="18">IF(OR(E39&lt;&gt;0)*(H39&lt;&gt;0),E39/H39*100," ")</f>
        <v xml:space="preserve"> </v>
      </c>
      <c r="P39" s="204" t="str">
        <f t="shared" si="10"/>
        <v xml:space="preserve"> </v>
      </c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</row>
    <row r="40" spans="1:44" x14ac:dyDescent="0.25">
      <c r="A40" s="5" t="s">
        <v>49</v>
      </c>
      <c r="B40" s="82">
        <v>17</v>
      </c>
      <c r="C40" s="6">
        <v>83</v>
      </c>
      <c r="D40" s="133">
        <f t="shared" si="11"/>
        <v>2.5389794526205021E-2</v>
      </c>
      <c r="E40" s="83">
        <v>16</v>
      </c>
      <c r="F40" s="6">
        <v>59</v>
      </c>
      <c r="G40" s="97">
        <f t="shared" si="12"/>
        <v>1.7775903106263743E-2</v>
      </c>
      <c r="H40" s="82"/>
      <c r="I40" s="6"/>
      <c r="J40" s="156">
        <f t="shared" si="13"/>
        <v>0</v>
      </c>
      <c r="K40" s="200">
        <f t="shared" si="14"/>
        <v>106.25</v>
      </c>
      <c r="L40" s="204">
        <f t="shared" si="15"/>
        <v>140.67796610169492</v>
      </c>
      <c r="M40" s="98" t="str">
        <f t="shared" si="16"/>
        <v xml:space="preserve"> </v>
      </c>
      <c r="N40" s="99" t="str">
        <f t="shared" si="17"/>
        <v xml:space="preserve"> </v>
      </c>
      <c r="O40" s="205" t="str">
        <f t="shared" si="18"/>
        <v xml:space="preserve"> </v>
      </c>
      <c r="P40" s="204" t="str">
        <f t="shared" si="10"/>
        <v xml:space="preserve"> </v>
      </c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</row>
    <row r="41" spans="1:44" x14ac:dyDescent="0.25">
      <c r="A41" s="5" t="s">
        <v>52</v>
      </c>
      <c r="B41" s="82">
        <v>16</v>
      </c>
      <c r="C41" s="6">
        <v>46</v>
      </c>
      <c r="D41" s="133">
        <f t="shared" si="11"/>
        <v>1.407145238801724E-2</v>
      </c>
      <c r="E41" s="83">
        <v>13</v>
      </c>
      <c r="F41" s="6">
        <v>24</v>
      </c>
      <c r="G41" s="97">
        <f t="shared" si="12"/>
        <v>7.2308758398360994E-3</v>
      </c>
      <c r="H41" s="82"/>
      <c r="I41" s="6"/>
      <c r="J41" s="156">
        <f t="shared" si="13"/>
        <v>0</v>
      </c>
      <c r="K41" s="200">
        <f t="shared" si="14"/>
        <v>123.07692307692308</v>
      </c>
      <c r="L41" s="204">
        <f t="shared" si="15"/>
        <v>191.66666666666669</v>
      </c>
      <c r="M41" s="98" t="str">
        <f t="shared" si="16"/>
        <v xml:space="preserve"> </v>
      </c>
      <c r="N41" s="99" t="str">
        <f t="shared" si="17"/>
        <v xml:space="preserve"> </v>
      </c>
      <c r="O41" s="205" t="str">
        <f t="shared" si="18"/>
        <v xml:space="preserve"> </v>
      </c>
      <c r="P41" s="204" t="str">
        <f t="shared" si="10"/>
        <v xml:space="preserve"> </v>
      </c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</row>
    <row r="42" spans="1:44" x14ac:dyDescent="0.25">
      <c r="A42" s="5" t="s">
        <v>78</v>
      </c>
      <c r="B42" s="82">
        <v>16</v>
      </c>
      <c r="C42" s="6">
        <v>147</v>
      </c>
      <c r="D42" s="133">
        <f t="shared" si="11"/>
        <v>4.4967467413881183E-2</v>
      </c>
      <c r="E42" s="83">
        <v>25</v>
      </c>
      <c r="F42" s="6">
        <v>241</v>
      </c>
      <c r="G42" s="97">
        <f t="shared" si="12"/>
        <v>7.26100448916875E-2</v>
      </c>
      <c r="H42" s="82"/>
      <c r="I42" s="6"/>
      <c r="J42" s="156">
        <f t="shared" si="13"/>
        <v>0</v>
      </c>
      <c r="K42" s="200">
        <f t="shared" si="14"/>
        <v>64</v>
      </c>
      <c r="L42" s="204">
        <f t="shared" si="15"/>
        <v>60.995850622406643</v>
      </c>
      <c r="M42" s="98" t="str">
        <f t="shared" si="16"/>
        <v xml:space="preserve"> </v>
      </c>
      <c r="N42" s="99" t="str">
        <f t="shared" si="17"/>
        <v xml:space="preserve"> </v>
      </c>
      <c r="O42" s="205" t="str">
        <f t="shared" si="18"/>
        <v xml:space="preserve"> </v>
      </c>
      <c r="P42" s="204" t="str">
        <f t="shared" si="10"/>
        <v xml:space="preserve"> </v>
      </c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</row>
    <row r="43" spans="1:44" x14ac:dyDescent="0.25">
      <c r="A43" s="5" t="s">
        <v>66</v>
      </c>
      <c r="B43" s="82">
        <v>15</v>
      </c>
      <c r="C43" s="6">
        <v>58</v>
      </c>
      <c r="D43" s="133">
        <f t="shared" si="11"/>
        <v>1.7742266054456519E-2</v>
      </c>
      <c r="E43" s="83">
        <v>11</v>
      </c>
      <c r="F43" s="6">
        <v>36</v>
      </c>
      <c r="G43" s="97">
        <f t="shared" si="12"/>
        <v>1.084631375975415E-2</v>
      </c>
      <c r="H43" s="82"/>
      <c r="I43" s="6"/>
      <c r="J43" s="156">
        <f t="shared" si="13"/>
        <v>0</v>
      </c>
      <c r="K43" s="200">
        <f t="shared" si="14"/>
        <v>136.36363636363635</v>
      </c>
      <c r="L43" s="204">
        <f t="shared" si="15"/>
        <v>161.11111111111111</v>
      </c>
      <c r="M43" s="98" t="str">
        <f t="shared" si="16"/>
        <v xml:space="preserve"> </v>
      </c>
      <c r="N43" s="99" t="str">
        <f t="shared" si="17"/>
        <v xml:space="preserve"> </v>
      </c>
      <c r="O43" s="205" t="str">
        <f t="shared" si="18"/>
        <v xml:space="preserve"> </v>
      </c>
      <c r="P43" s="204" t="str">
        <f t="shared" si="10"/>
        <v xml:space="preserve"> </v>
      </c>
      <c r="Q43" s="109"/>
      <c r="R43" s="109"/>
      <c r="S43" s="19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</row>
    <row r="44" spans="1:44" x14ac:dyDescent="0.25">
      <c r="A44" s="180" t="s">
        <v>42</v>
      </c>
      <c r="B44" s="82">
        <v>13</v>
      </c>
      <c r="C44" s="6">
        <v>63</v>
      </c>
      <c r="D44" s="133">
        <f t="shared" si="11"/>
        <v>1.9271771748806218E-2</v>
      </c>
      <c r="E44" s="83">
        <v>11</v>
      </c>
      <c r="F44" s="6">
        <v>53</v>
      </c>
      <c r="G44" s="97">
        <f t="shared" si="12"/>
        <v>1.5968184146304722E-2</v>
      </c>
      <c r="H44" s="82"/>
      <c r="I44" s="6"/>
      <c r="J44" s="156">
        <f t="shared" si="13"/>
        <v>0</v>
      </c>
      <c r="K44" s="200">
        <f t="shared" si="14"/>
        <v>118.18181818181819</v>
      </c>
      <c r="L44" s="204">
        <f t="shared" si="15"/>
        <v>118.86792452830188</v>
      </c>
      <c r="M44" s="98" t="str">
        <f t="shared" si="16"/>
        <v xml:space="preserve"> </v>
      </c>
      <c r="N44" s="99" t="str">
        <f t="shared" si="17"/>
        <v xml:space="preserve"> </v>
      </c>
      <c r="O44" s="205" t="str">
        <f t="shared" si="18"/>
        <v xml:space="preserve"> </v>
      </c>
      <c r="P44" s="204" t="str">
        <f t="shared" si="10"/>
        <v xml:space="preserve"> </v>
      </c>
      <c r="Q44" s="109"/>
      <c r="R44" s="109"/>
      <c r="S44" s="19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</row>
    <row r="45" spans="1:44" x14ac:dyDescent="0.25">
      <c r="A45" s="5" t="s">
        <v>69</v>
      </c>
      <c r="B45" s="82">
        <v>12</v>
      </c>
      <c r="C45" s="6">
        <v>88</v>
      </c>
      <c r="D45" s="133">
        <f t="shared" si="11"/>
        <v>2.691930022055472E-2</v>
      </c>
      <c r="E45" s="83">
        <v>13</v>
      </c>
      <c r="F45" s="6">
        <v>62</v>
      </c>
      <c r="G45" s="97">
        <f t="shared" si="12"/>
        <v>1.8679762586243258E-2</v>
      </c>
      <c r="H45" s="82"/>
      <c r="I45" s="6"/>
      <c r="J45" s="156">
        <f t="shared" si="13"/>
        <v>0</v>
      </c>
      <c r="K45" s="200">
        <f t="shared" si="14"/>
        <v>92.307692307692307</v>
      </c>
      <c r="L45" s="204">
        <f t="shared" si="15"/>
        <v>141.93548387096774</v>
      </c>
      <c r="M45" s="98" t="str">
        <f t="shared" si="16"/>
        <v xml:space="preserve"> </v>
      </c>
      <c r="N45" s="99" t="str">
        <f t="shared" si="17"/>
        <v xml:space="preserve"> </v>
      </c>
      <c r="O45" s="205" t="str">
        <f t="shared" si="18"/>
        <v xml:space="preserve"> </v>
      </c>
      <c r="P45" s="204" t="str">
        <f t="shared" si="10"/>
        <v xml:space="preserve"> </v>
      </c>
      <c r="Q45" s="109"/>
      <c r="R45" s="109"/>
      <c r="S45" s="19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</row>
    <row r="46" spans="1:44" x14ac:dyDescent="0.25">
      <c r="A46" s="5" t="s">
        <v>67</v>
      </c>
      <c r="B46" s="82">
        <v>10</v>
      </c>
      <c r="C46" s="6">
        <v>71</v>
      </c>
      <c r="D46" s="133">
        <f t="shared" si="11"/>
        <v>2.171898085976574E-2</v>
      </c>
      <c r="E46" s="83">
        <v>28</v>
      </c>
      <c r="F46" s="6">
        <v>222</v>
      </c>
      <c r="G46" s="97">
        <f t="shared" si="12"/>
        <v>6.6885601518483925E-2</v>
      </c>
      <c r="H46" s="82"/>
      <c r="I46" s="6"/>
      <c r="J46" s="156">
        <f t="shared" si="13"/>
        <v>0</v>
      </c>
      <c r="K46" s="200">
        <f t="shared" si="14"/>
        <v>35.714285714285715</v>
      </c>
      <c r="L46" s="204">
        <f t="shared" si="15"/>
        <v>31.981981981981981</v>
      </c>
      <c r="M46" s="98" t="str">
        <f t="shared" si="16"/>
        <v xml:space="preserve"> </v>
      </c>
      <c r="N46" s="99" t="str">
        <f t="shared" si="17"/>
        <v xml:space="preserve"> </v>
      </c>
      <c r="O46" s="205" t="str">
        <f t="shared" si="18"/>
        <v xml:space="preserve"> </v>
      </c>
      <c r="P46" s="204" t="str">
        <f t="shared" si="10"/>
        <v xml:space="preserve"> </v>
      </c>
      <c r="Q46" s="109"/>
      <c r="R46" s="109"/>
      <c r="S46" s="19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</row>
    <row r="47" spans="1:44" x14ac:dyDescent="0.25">
      <c r="A47" s="5" t="s">
        <v>54</v>
      </c>
      <c r="B47" s="82">
        <v>9</v>
      </c>
      <c r="C47" s="6">
        <v>52</v>
      </c>
      <c r="D47" s="133">
        <f t="shared" si="11"/>
        <v>1.5906859221236878E-2</v>
      </c>
      <c r="E47" s="83">
        <v>6</v>
      </c>
      <c r="F47" s="6">
        <v>32</v>
      </c>
      <c r="G47" s="97">
        <f t="shared" si="12"/>
        <v>9.6411677864481331E-3</v>
      </c>
      <c r="H47" s="82"/>
      <c r="I47" s="6"/>
      <c r="J47" s="156">
        <f t="shared" si="13"/>
        <v>0</v>
      </c>
      <c r="K47" s="200">
        <f t="shared" si="14"/>
        <v>150</v>
      </c>
      <c r="L47" s="204">
        <f t="shared" si="15"/>
        <v>162.5</v>
      </c>
      <c r="M47" s="98" t="str">
        <f t="shared" si="16"/>
        <v xml:space="preserve"> </v>
      </c>
      <c r="N47" s="99" t="str">
        <f t="shared" si="17"/>
        <v xml:space="preserve"> </v>
      </c>
      <c r="O47" s="205" t="str">
        <f t="shared" si="18"/>
        <v xml:space="preserve"> </v>
      </c>
      <c r="P47" s="204" t="str">
        <f t="shared" si="10"/>
        <v xml:space="preserve"> </v>
      </c>
      <c r="Q47" s="109"/>
      <c r="R47" s="109"/>
      <c r="S47" s="19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</row>
    <row r="48" spans="1:44" x14ac:dyDescent="0.25">
      <c r="A48" s="5" t="s">
        <v>34</v>
      </c>
      <c r="B48" s="82">
        <v>9</v>
      </c>
      <c r="C48" s="6">
        <v>33</v>
      </c>
      <c r="D48" s="133">
        <f t="shared" si="11"/>
        <v>1.009473758270802E-2</v>
      </c>
      <c r="E48" s="83">
        <v>10</v>
      </c>
      <c r="F48" s="6">
        <v>73</v>
      </c>
      <c r="G48" s="97">
        <f t="shared" si="12"/>
        <v>2.1993914012834806E-2</v>
      </c>
      <c r="H48" s="82"/>
      <c r="I48" s="6"/>
      <c r="J48" s="156">
        <f t="shared" si="13"/>
        <v>0</v>
      </c>
      <c r="K48" s="200">
        <f t="shared" si="14"/>
        <v>90</v>
      </c>
      <c r="L48" s="204">
        <f t="shared" si="15"/>
        <v>45.205479452054789</v>
      </c>
      <c r="M48" s="98" t="str">
        <f t="shared" si="16"/>
        <v xml:space="preserve"> </v>
      </c>
      <c r="N48" s="99" t="str">
        <f t="shared" si="17"/>
        <v xml:space="preserve"> </v>
      </c>
      <c r="O48" s="205" t="str">
        <f t="shared" si="18"/>
        <v xml:space="preserve"> </v>
      </c>
      <c r="P48" s="204" t="str">
        <f t="shared" si="10"/>
        <v xml:space="preserve"> </v>
      </c>
      <c r="Q48" s="109"/>
      <c r="R48" s="109"/>
      <c r="S48" s="19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</row>
    <row r="49" spans="1:44" ht="17.25" customHeight="1" x14ac:dyDescent="0.25">
      <c r="A49" s="5" t="s">
        <v>55</v>
      </c>
      <c r="B49" s="82">
        <v>8</v>
      </c>
      <c r="C49" s="6">
        <v>22</v>
      </c>
      <c r="D49" s="133">
        <f t="shared" si="11"/>
        <v>6.7298250551386801E-3</v>
      </c>
      <c r="E49" s="83">
        <v>4</v>
      </c>
      <c r="F49" s="6">
        <v>10</v>
      </c>
      <c r="G49" s="97">
        <f t="shared" si="12"/>
        <v>3.0128649332650417E-3</v>
      </c>
      <c r="H49" s="82"/>
      <c r="I49" s="6"/>
      <c r="J49" s="156">
        <f t="shared" si="13"/>
        <v>0</v>
      </c>
      <c r="K49" s="200">
        <f t="shared" si="14"/>
        <v>200</v>
      </c>
      <c r="L49" s="204">
        <f t="shared" si="15"/>
        <v>220.00000000000003</v>
      </c>
      <c r="M49" s="98" t="str">
        <f t="shared" si="16"/>
        <v xml:space="preserve"> </v>
      </c>
      <c r="N49" s="99" t="str">
        <f t="shared" si="17"/>
        <v xml:space="preserve"> </v>
      </c>
      <c r="O49" s="205" t="str">
        <f t="shared" si="18"/>
        <v xml:space="preserve"> </v>
      </c>
      <c r="P49" s="204" t="str">
        <f t="shared" si="10"/>
        <v xml:space="preserve"> </v>
      </c>
      <c r="Q49" s="109"/>
      <c r="R49" s="109"/>
      <c r="S49" s="19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</row>
    <row r="50" spans="1:44" x14ac:dyDescent="0.25">
      <c r="A50" s="5" t="s">
        <v>70</v>
      </c>
      <c r="B50" s="82">
        <v>6</v>
      </c>
      <c r="C50" s="6">
        <v>42</v>
      </c>
      <c r="D50" s="133">
        <f t="shared" si="11"/>
        <v>1.2847847832537482E-2</v>
      </c>
      <c r="E50" s="83">
        <v>7</v>
      </c>
      <c r="F50" s="6">
        <v>23</v>
      </c>
      <c r="G50" s="97">
        <f t="shared" si="12"/>
        <v>6.9295893465095952E-3</v>
      </c>
      <c r="H50" s="82"/>
      <c r="I50" s="6"/>
      <c r="J50" s="156">
        <f t="shared" si="13"/>
        <v>0</v>
      </c>
      <c r="K50" s="200">
        <f t="shared" si="14"/>
        <v>85.714285714285708</v>
      </c>
      <c r="L50" s="204">
        <f t="shared" si="15"/>
        <v>182.60869565217391</v>
      </c>
      <c r="M50" s="98" t="str">
        <f t="shared" si="16"/>
        <v xml:space="preserve"> </v>
      </c>
      <c r="N50" s="99" t="str">
        <f t="shared" si="17"/>
        <v xml:space="preserve"> </v>
      </c>
      <c r="O50" s="205" t="str">
        <f t="shared" si="18"/>
        <v xml:space="preserve"> </v>
      </c>
      <c r="P50" s="204" t="str">
        <f t="shared" si="10"/>
        <v xml:space="preserve"> </v>
      </c>
      <c r="Q50" s="109"/>
      <c r="R50" s="109"/>
      <c r="S50" s="19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</row>
    <row r="51" spans="1:44" x14ac:dyDescent="0.25">
      <c r="A51" s="5" t="s">
        <v>26</v>
      </c>
      <c r="B51" s="82">
        <v>6</v>
      </c>
      <c r="C51" s="6">
        <v>75</v>
      </c>
      <c r="D51" s="133">
        <f t="shared" si="11"/>
        <v>2.2942585415245503E-2</v>
      </c>
      <c r="E51" s="83">
        <v>9</v>
      </c>
      <c r="F51" s="6">
        <v>172</v>
      </c>
      <c r="G51" s="97">
        <f t="shared" si="12"/>
        <v>5.1821276852158718E-2</v>
      </c>
      <c r="H51" s="82"/>
      <c r="I51" s="6"/>
      <c r="J51" s="156">
        <f t="shared" si="13"/>
        <v>0</v>
      </c>
      <c r="K51" s="200">
        <f t="shared" si="14"/>
        <v>66.666666666666657</v>
      </c>
      <c r="L51" s="204">
        <f t="shared" si="15"/>
        <v>43.604651162790695</v>
      </c>
      <c r="M51" s="98" t="str">
        <f t="shared" si="16"/>
        <v xml:space="preserve"> </v>
      </c>
      <c r="N51" s="99" t="str">
        <f t="shared" si="17"/>
        <v xml:space="preserve"> </v>
      </c>
      <c r="O51" s="205" t="str">
        <f t="shared" si="18"/>
        <v xml:space="preserve"> </v>
      </c>
      <c r="P51" s="204" t="str">
        <f t="shared" si="10"/>
        <v xml:space="preserve"> </v>
      </c>
      <c r="Q51" s="109"/>
      <c r="R51" s="109"/>
      <c r="S51" s="19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</row>
    <row r="52" spans="1:44" x14ac:dyDescent="0.25">
      <c r="A52" s="5" t="s">
        <v>53</v>
      </c>
      <c r="B52" s="82">
        <v>5</v>
      </c>
      <c r="C52" s="6">
        <v>18</v>
      </c>
      <c r="D52" s="133">
        <f t="shared" si="11"/>
        <v>5.5062204996589202E-3</v>
      </c>
      <c r="E52" s="83">
        <v>4</v>
      </c>
      <c r="F52" s="6">
        <v>12</v>
      </c>
      <c r="G52" s="97">
        <f t="shared" si="12"/>
        <v>3.6154379199180497E-3</v>
      </c>
      <c r="H52" s="82"/>
      <c r="I52" s="6"/>
      <c r="J52" s="156">
        <f t="shared" si="13"/>
        <v>0</v>
      </c>
      <c r="K52" s="200">
        <f t="shared" si="14"/>
        <v>125</v>
      </c>
      <c r="L52" s="204">
        <f t="shared" si="15"/>
        <v>150</v>
      </c>
      <c r="M52" s="98" t="str">
        <f t="shared" si="16"/>
        <v xml:space="preserve"> </v>
      </c>
      <c r="N52" s="99" t="str">
        <f t="shared" si="17"/>
        <v xml:space="preserve"> </v>
      </c>
      <c r="O52" s="205" t="str">
        <f t="shared" si="18"/>
        <v xml:space="preserve"> </v>
      </c>
      <c r="P52" s="204" t="str">
        <f t="shared" si="10"/>
        <v xml:space="preserve"> </v>
      </c>
      <c r="Q52" s="109"/>
      <c r="R52" s="109"/>
      <c r="S52" s="19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</row>
    <row r="53" spans="1:44" x14ac:dyDescent="0.25">
      <c r="A53" s="5" t="s">
        <v>68</v>
      </c>
      <c r="B53" s="82">
        <v>5</v>
      </c>
      <c r="C53" s="6">
        <v>76</v>
      </c>
      <c r="D53" s="133">
        <f t="shared" si="11"/>
        <v>2.324848655411544E-2</v>
      </c>
      <c r="E53" s="83">
        <v>9</v>
      </c>
      <c r="F53" s="6">
        <v>104</v>
      </c>
      <c r="G53" s="97">
        <f t="shared" si="12"/>
        <v>3.1333795305956431E-2</v>
      </c>
      <c r="H53" s="82"/>
      <c r="I53" s="6"/>
      <c r="J53" s="156">
        <f t="shared" si="13"/>
        <v>0</v>
      </c>
      <c r="K53" s="200">
        <f t="shared" si="14"/>
        <v>55.555555555555557</v>
      </c>
      <c r="L53" s="204">
        <f t="shared" si="15"/>
        <v>73.076923076923066</v>
      </c>
      <c r="M53" s="98" t="str">
        <f t="shared" si="16"/>
        <v xml:space="preserve"> </v>
      </c>
      <c r="N53" s="99" t="str">
        <f t="shared" si="17"/>
        <v xml:space="preserve"> </v>
      </c>
      <c r="O53" s="205" t="str">
        <f t="shared" si="18"/>
        <v xml:space="preserve"> </v>
      </c>
      <c r="P53" s="204" t="str">
        <f t="shared" si="10"/>
        <v xml:space="preserve"> </v>
      </c>
      <c r="Q53" s="109"/>
      <c r="R53" s="109"/>
      <c r="S53" s="140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</row>
    <row r="54" spans="1:44" ht="17.25" customHeight="1" x14ac:dyDescent="0.25">
      <c r="A54" s="5" t="s">
        <v>50</v>
      </c>
      <c r="B54" s="82">
        <v>4</v>
      </c>
      <c r="C54" s="6">
        <v>13</v>
      </c>
      <c r="D54" s="133">
        <f t="shared" si="11"/>
        <v>3.9767148053092196E-3</v>
      </c>
      <c r="E54" s="83">
        <v>5</v>
      </c>
      <c r="F54" s="6">
        <v>126</v>
      </c>
      <c r="G54" s="97">
        <f t="shared" si="12"/>
        <v>3.7962098159139528E-2</v>
      </c>
      <c r="H54" s="82"/>
      <c r="I54" s="6"/>
      <c r="J54" s="156">
        <f t="shared" si="13"/>
        <v>0</v>
      </c>
      <c r="K54" s="200">
        <f t="shared" si="14"/>
        <v>80</v>
      </c>
      <c r="L54" s="204">
        <f t="shared" si="15"/>
        <v>10.317460317460316</v>
      </c>
      <c r="M54" s="98" t="str">
        <f t="shared" si="16"/>
        <v xml:space="preserve"> </v>
      </c>
      <c r="N54" s="99" t="str">
        <f t="shared" si="17"/>
        <v xml:space="preserve"> </v>
      </c>
      <c r="O54" s="205" t="str">
        <f t="shared" si="18"/>
        <v xml:space="preserve"> </v>
      </c>
      <c r="P54" s="204" t="str">
        <f t="shared" si="10"/>
        <v xml:space="preserve"> </v>
      </c>
      <c r="Q54" s="109"/>
      <c r="R54" s="109"/>
      <c r="S54" s="140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</row>
    <row r="55" spans="1:44" x14ac:dyDescent="0.25">
      <c r="A55" s="5" t="s">
        <v>37</v>
      </c>
      <c r="B55" s="82">
        <v>4</v>
      </c>
      <c r="C55" s="6">
        <v>54</v>
      </c>
      <c r="D55" s="133">
        <f t="shared" si="11"/>
        <v>1.651866149897676E-2</v>
      </c>
      <c r="E55" s="83">
        <v>3</v>
      </c>
      <c r="F55" s="6">
        <v>20</v>
      </c>
      <c r="G55" s="97">
        <f t="shared" si="12"/>
        <v>6.0257298665300834E-3</v>
      </c>
      <c r="H55" s="82"/>
      <c r="I55" s="6"/>
      <c r="J55" s="156">
        <f t="shared" si="13"/>
        <v>0</v>
      </c>
      <c r="K55" s="200">
        <f t="shared" si="14"/>
        <v>133.33333333333331</v>
      </c>
      <c r="L55" s="204">
        <f t="shared" si="15"/>
        <v>270</v>
      </c>
      <c r="M55" s="98" t="str">
        <f t="shared" si="16"/>
        <v xml:space="preserve"> </v>
      </c>
      <c r="N55" s="99" t="str">
        <f t="shared" si="17"/>
        <v xml:space="preserve"> </v>
      </c>
      <c r="O55" s="205" t="str">
        <f t="shared" si="18"/>
        <v xml:space="preserve"> </v>
      </c>
      <c r="P55" s="204" t="str">
        <f t="shared" si="10"/>
        <v xml:space="preserve"> </v>
      </c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</row>
    <row r="56" spans="1:44" x14ac:dyDescent="0.25">
      <c r="A56" s="5"/>
      <c r="B56" s="82">
        <v>3</v>
      </c>
      <c r="C56" s="6">
        <v>20</v>
      </c>
      <c r="D56" s="133">
        <f t="shared" si="11"/>
        <v>6.1180227773988006E-3</v>
      </c>
      <c r="E56" s="83">
        <v>3</v>
      </c>
      <c r="F56" s="6">
        <v>12</v>
      </c>
      <c r="G56" s="97">
        <f t="shared" si="12"/>
        <v>3.6154379199180497E-3</v>
      </c>
      <c r="H56" s="82"/>
      <c r="I56" s="6"/>
      <c r="J56" s="156">
        <f t="shared" si="13"/>
        <v>0</v>
      </c>
      <c r="K56" s="200">
        <f t="shared" si="14"/>
        <v>100</v>
      </c>
      <c r="L56" s="204">
        <f t="shared" si="15"/>
        <v>166.66666666666669</v>
      </c>
      <c r="M56" s="98" t="str">
        <f t="shared" si="16"/>
        <v xml:space="preserve"> </v>
      </c>
      <c r="N56" s="99" t="str">
        <f t="shared" si="17"/>
        <v xml:space="preserve"> </v>
      </c>
      <c r="O56" s="205" t="str">
        <f t="shared" si="18"/>
        <v xml:space="preserve"> </v>
      </c>
      <c r="P56" s="204" t="str">
        <f t="shared" si="10"/>
        <v xml:space="preserve"> </v>
      </c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</row>
    <row r="57" spans="1:44" x14ac:dyDescent="0.25">
      <c r="A57" s="5"/>
      <c r="B57" s="82">
        <v>3</v>
      </c>
      <c r="C57" s="6">
        <v>13</v>
      </c>
      <c r="D57" s="133">
        <f t="shared" si="11"/>
        <v>3.9767148053092196E-3</v>
      </c>
      <c r="E57" s="83">
        <v>13</v>
      </c>
      <c r="F57" s="6">
        <v>65</v>
      </c>
      <c r="G57" s="97">
        <f t="shared" si="12"/>
        <v>1.9583622066222772E-2</v>
      </c>
      <c r="H57" s="82"/>
      <c r="I57" s="6"/>
      <c r="J57" s="156">
        <f t="shared" si="13"/>
        <v>0</v>
      </c>
      <c r="K57" s="200">
        <f t="shared" si="14"/>
        <v>23.076923076923077</v>
      </c>
      <c r="L57" s="204">
        <f t="shared" si="15"/>
        <v>20</v>
      </c>
      <c r="M57" s="98" t="str">
        <f t="shared" si="16"/>
        <v xml:space="preserve"> </v>
      </c>
      <c r="N57" s="99" t="str">
        <f t="shared" si="17"/>
        <v xml:space="preserve"> </v>
      </c>
      <c r="O57" s="205" t="str">
        <f t="shared" si="18"/>
        <v xml:space="preserve"> </v>
      </c>
      <c r="P57" s="204" t="str">
        <f t="shared" si="10"/>
        <v xml:space="preserve"> </v>
      </c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</row>
    <row r="58" spans="1:44" x14ac:dyDescent="0.25">
      <c r="A58" s="5"/>
      <c r="B58" s="82">
        <v>3</v>
      </c>
      <c r="C58" s="6">
        <v>11</v>
      </c>
      <c r="D58" s="133">
        <f t="shared" si="11"/>
        <v>3.3649125275693401E-3</v>
      </c>
      <c r="E58" s="83">
        <v>5</v>
      </c>
      <c r="F58" s="6">
        <v>34</v>
      </c>
      <c r="G58" s="97">
        <f t="shared" si="12"/>
        <v>1.0243740773101143E-2</v>
      </c>
      <c r="H58" s="82"/>
      <c r="I58" s="6"/>
      <c r="J58" s="156">
        <f t="shared" si="13"/>
        <v>0</v>
      </c>
      <c r="K58" s="200">
        <f t="shared" si="14"/>
        <v>60</v>
      </c>
      <c r="L58" s="204">
        <f t="shared" si="15"/>
        <v>32.352941176470587</v>
      </c>
      <c r="M58" s="98" t="str">
        <f t="shared" si="16"/>
        <v xml:space="preserve"> </v>
      </c>
      <c r="N58" s="99" t="str">
        <f t="shared" si="17"/>
        <v xml:space="preserve"> </v>
      </c>
      <c r="O58" s="205" t="str">
        <f t="shared" si="18"/>
        <v xml:space="preserve"> </v>
      </c>
      <c r="P58" s="204" t="str">
        <f t="shared" si="10"/>
        <v xml:space="preserve"> </v>
      </c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</row>
    <row r="59" spans="1:44" ht="17.25" customHeight="1" x14ac:dyDescent="0.25">
      <c r="A59" s="5"/>
      <c r="B59" s="82">
        <v>2</v>
      </c>
      <c r="C59" s="6">
        <v>11</v>
      </c>
      <c r="D59" s="133">
        <f t="shared" si="11"/>
        <v>3.3649125275693401E-3</v>
      </c>
      <c r="E59" s="83">
        <v>6</v>
      </c>
      <c r="F59" s="6">
        <v>24</v>
      </c>
      <c r="G59" s="97">
        <f t="shared" si="12"/>
        <v>7.2308758398360994E-3</v>
      </c>
      <c r="H59" s="82"/>
      <c r="I59" s="6"/>
      <c r="J59" s="156">
        <f t="shared" si="13"/>
        <v>0</v>
      </c>
      <c r="K59" s="200">
        <f t="shared" si="14"/>
        <v>33.333333333333329</v>
      </c>
      <c r="L59" s="204">
        <f t="shared" si="15"/>
        <v>45.833333333333329</v>
      </c>
      <c r="M59" s="98" t="str">
        <f t="shared" si="16"/>
        <v xml:space="preserve"> </v>
      </c>
      <c r="N59" s="99" t="str">
        <f t="shared" si="17"/>
        <v xml:space="preserve"> </v>
      </c>
      <c r="O59" s="205" t="str">
        <f t="shared" si="18"/>
        <v xml:space="preserve"> </v>
      </c>
      <c r="P59" s="204" t="str">
        <f t="shared" si="10"/>
        <v xml:space="preserve"> </v>
      </c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</row>
    <row r="60" spans="1:44" x14ac:dyDescent="0.25">
      <c r="A60" s="5"/>
      <c r="B60" s="82">
        <v>2</v>
      </c>
      <c r="C60" s="6">
        <v>41</v>
      </c>
      <c r="D60" s="133">
        <f t="shared" si="11"/>
        <v>1.254194669366754E-2</v>
      </c>
      <c r="E60" s="83">
        <v>2</v>
      </c>
      <c r="F60" s="6">
        <v>8</v>
      </c>
      <c r="G60" s="97">
        <f t="shared" si="12"/>
        <v>2.4102919466120333E-3</v>
      </c>
      <c r="H60" s="82"/>
      <c r="I60" s="6"/>
      <c r="J60" s="156">
        <f t="shared" si="13"/>
        <v>0</v>
      </c>
      <c r="K60" s="200">
        <f t="shared" si="14"/>
        <v>100</v>
      </c>
      <c r="L60" s="204">
        <f t="shared" si="15"/>
        <v>512.5</v>
      </c>
      <c r="M60" s="98" t="str">
        <f t="shared" si="16"/>
        <v xml:space="preserve"> </v>
      </c>
      <c r="N60" s="99" t="str">
        <f t="shared" si="17"/>
        <v xml:space="preserve"> </v>
      </c>
      <c r="O60" s="205" t="str">
        <f t="shared" si="18"/>
        <v xml:space="preserve"> </v>
      </c>
      <c r="P60" s="204" t="str">
        <f t="shared" si="10"/>
        <v xml:space="preserve"> </v>
      </c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</row>
    <row r="61" spans="1:44" x14ac:dyDescent="0.25">
      <c r="A61" s="5"/>
      <c r="B61" s="82">
        <v>2</v>
      </c>
      <c r="C61" s="6">
        <v>13</v>
      </c>
      <c r="D61" s="133">
        <f t="shared" si="11"/>
        <v>3.9767148053092196E-3</v>
      </c>
      <c r="E61" s="83">
        <v>0</v>
      </c>
      <c r="F61" s="6">
        <v>0</v>
      </c>
      <c r="G61" s="97">
        <f t="shared" si="12"/>
        <v>0</v>
      </c>
      <c r="H61" s="82"/>
      <c r="I61" s="6"/>
      <c r="J61" s="156">
        <f t="shared" si="13"/>
        <v>0</v>
      </c>
      <c r="K61" s="200" t="str">
        <f t="shared" si="14"/>
        <v xml:space="preserve"> </v>
      </c>
      <c r="L61" s="204" t="str">
        <f t="shared" si="15"/>
        <v xml:space="preserve"> </v>
      </c>
      <c r="M61" s="98" t="str">
        <f t="shared" si="16"/>
        <v xml:space="preserve"> </v>
      </c>
      <c r="N61" s="99" t="str">
        <f t="shared" si="17"/>
        <v xml:space="preserve"> </v>
      </c>
      <c r="O61" s="205" t="str">
        <f t="shared" si="18"/>
        <v xml:space="preserve"> </v>
      </c>
      <c r="P61" s="204" t="str">
        <f t="shared" si="10"/>
        <v xml:space="preserve"> </v>
      </c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</row>
    <row r="62" spans="1:44" x14ac:dyDescent="0.25">
      <c r="A62" s="5"/>
      <c r="B62" s="82">
        <v>1</v>
      </c>
      <c r="C62" s="6">
        <v>9</v>
      </c>
      <c r="D62" s="133">
        <f t="shared" si="11"/>
        <v>2.7531102498294601E-3</v>
      </c>
      <c r="E62" s="83">
        <v>4</v>
      </c>
      <c r="F62" s="6">
        <v>25</v>
      </c>
      <c r="G62" s="97">
        <f t="shared" si="12"/>
        <v>7.5321623331626036E-3</v>
      </c>
      <c r="H62" s="82"/>
      <c r="I62" s="6"/>
      <c r="J62" s="156">
        <f t="shared" si="13"/>
        <v>0</v>
      </c>
      <c r="K62" s="200">
        <f t="shared" si="14"/>
        <v>25</v>
      </c>
      <c r="L62" s="204">
        <f t="shared" si="15"/>
        <v>36</v>
      </c>
      <c r="M62" s="98" t="str">
        <f t="shared" si="16"/>
        <v xml:space="preserve"> </v>
      </c>
      <c r="N62" s="99" t="str">
        <f t="shared" si="17"/>
        <v xml:space="preserve"> </v>
      </c>
      <c r="O62" s="205" t="str">
        <f t="shared" si="18"/>
        <v xml:space="preserve"> </v>
      </c>
      <c r="P62" s="204" t="str">
        <f t="shared" si="10"/>
        <v xml:space="preserve"> </v>
      </c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</row>
    <row r="63" spans="1:44" x14ac:dyDescent="0.25">
      <c r="A63" s="5"/>
      <c r="B63" s="82">
        <v>1</v>
      </c>
      <c r="C63" s="6">
        <v>131</v>
      </c>
      <c r="D63" s="133">
        <f t="shared" si="11"/>
        <v>4.007304919196214E-2</v>
      </c>
      <c r="E63" s="83">
        <v>0</v>
      </c>
      <c r="F63" s="6">
        <v>0</v>
      </c>
      <c r="G63" s="97">
        <f t="shared" si="12"/>
        <v>0</v>
      </c>
      <c r="H63" s="82"/>
      <c r="I63" s="6"/>
      <c r="J63" s="156">
        <f t="shared" si="13"/>
        <v>0</v>
      </c>
      <c r="K63" s="200" t="str">
        <f t="shared" si="14"/>
        <v xml:space="preserve"> </v>
      </c>
      <c r="L63" s="204" t="str">
        <f t="shared" si="15"/>
        <v xml:space="preserve"> </v>
      </c>
      <c r="M63" s="98" t="str">
        <f t="shared" si="16"/>
        <v xml:space="preserve"> </v>
      </c>
      <c r="N63" s="99" t="str">
        <f t="shared" si="17"/>
        <v xml:space="preserve"> </v>
      </c>
      <c r="O63" s="205" t="str">
        <f t="shared" si="18"/>
        <v xml:space="preserve"> </v>
      </c>
      <c r="P63" s="204" t="str">
        <f t="shared" si="10"/>
        <v xml:space="preserve"> </v>
      </c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</row>
    <row r="64" spans="1:44" x14ac:dyDescent="0.25">
      <c r="A64" s="5"/>
      <c r="B64" s="82">
        <v>1</v>
      </c>
      <c r="C64" s="6">
        <v>14</v>
      </c>
      <c r="D64" s="133">
        <f t="shared" si="11"/>
        <v>4.2826159441791602E-3</v>
      </c>
      <c r="E64" s="83">
        <v>0</v>
      </c>
      <c r="F64" s="6">
        <v>0</v>
      </c>
      <c r="G64" s="97">
        <f t="shared" si="12"/>
        <v>0</v>
      </c>
      <c r="H64" s="82"/>
      <c r="I64" s="6"/>
      <c r="J64" s="156">
        <f t="shared" si="13"/>
        <v>0</v>
      </c>
      <c r="K64" s="200" t="str">
        <f t="shared" si="14"/>
        <v xml:space="preserve"> </v>
      </c>
      <c r="L64" s="204" t="str">
        <f t="shared" si="15"/>
        <v xml:space="preserve"> </v>
      </c>
      <c r="M64" s="98" t="str">
        <f t="shared" si="16"/>
        <v xml:space="preserve"> </v>
      </c>
      <c r="N64" s="99" t="str">
        <f t="shared" si="17"/>
        <v xml:space="preserve"> </v>
      </c>
      <c r="O64" s="205" t="str">
        <f t="shared" si="18"/>
        <v xml:space="preserve"> </v>
      </c>
      <c r="P64" s="204" t="str">
        <f t="shared" si="10"/>
        <v xml:space="preserve"> </v>
      </c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</row>
    <row r="65" spans="1:44" x14ac:dyDescent="0.25">
      <c r="A65" s="5"/>
      <c r="B65" s="82">
        <v>1</v>
      </c>
      <c r="C65" s="6">
        <v>10</v>
      </c>
      <c r="D65" s="133">
        <f t="shared" si="11"/>
        <v>3.0590113886994003E-3</v>
      </c>
      <c r="E65" s="83">
        <v>1</v>
      </c>
      <c r="F65" s="6">
        <v>6</v>
      </c>
      <c r="G65" s="97">
        <f t="shared" si="12"/>
        <v>1.8077189599590249E-3</v>
      </c>
      <c r="H65" s="82"/>
      <c r="I65" s="6"/>
      <c r="J65" s="156">
        <f t="shared" si="13"/>
        <v>0</v>
      </c>
      <c r="K65" s="200">
        <f t="shared" si="14"/>
        <v>100</v>
      </c>
      <c r="L65" s="204">
        <f t="shared" si="15"/>
        <v>166.66666666666669</v>
      </c>
      <c r="M65" s="98" t="str">
        <f t="shared" si="16"/>
        <v xml:space="preserve"> </v>
      </c>
      <c r="N65" s="99" t="str">
        <f t="shared" si="17"/>
        <v xml:space="preserve"> </v>
      </c>
      <c r="O65" s="205" t="str">
        <f t="shared" si="18"/>
        <v xml:space="preserve"> </v>
      </c>
      <c r="P65" s="204" t="str">
        <f t="shared" si="10"/>
        <v xml:space="preserve"> </v>
      </c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</row>
    <row r="66" spans="1:44" x14ac:dyDescent="0.25">
      <c r="A66" s="5"/>
      <c r="B66" s="82">
        <v>1</v>
      </c>
      <c r="C66" s="6">
        <v>6</v>
      </c>
      <c r="D66" s="133">
        <f t="shared" si="11"/>
        <v>1.8354068332196401E-3</v>
      </c>
      <c r="E66" s="83">
        <v>0</v>
      </c>
      <c r="F66" s="6">
        <v>0</v>
      </c>
      <c r="G66" s="97">
        <f t="shared" si="12"/>
        <v>0</v>
      </c>
      <c r="H66" s="82"/>
      <c r="I66" s="6"/>
      <c r="J66" s="156">
        <f t="shared" si="13"/>
        <v>0</v>
      </c>
      <c r="K66" s="200" t="str">
        <f t="shared" si="14"/>
        <v xml:space="preserve"> </v>
      </c>
      <c r="L66" s="204" t="str">
        <f t="shared" si="15"/>
        <v xml:space="preserve"> </v>
      </c>
      <c r="M66" s="98" t="str">
        <f t="shared" si="16"/>
        <v xml:space="preserve"> </v>
      </c>
      <c r="N66" s="99" t="str">
        <f t="shared" si="17"/>
        <v xml:space="preserve"> </v>
      </c>
      <c r="O66" s="205" t="str">
        <f t="shared" si="18"/>
        <v xml:space="preserve"> </v>
      </c>
      <c r="P66" s="204" t="str">
        <f t="shared" si="10"/>
        <v xml:space="preserve"> </v>
      </c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</row>
    <row r="67" spans="1:44" x14ac:dyDescent="0.25">
      <c r="A67" s="5"/>
      <c r="B67" s="82">
        <v>1</v>
      </c>
      <c r="C67" s="6">
        <v>4</v>
      </c>
      <c r="D67" s="133">
        <f t="shared" si="11"/>
        <v>1.2236045554797602E-3</v>
      </c>
      <c r="E67" s="83">
        <v>6</v>
      </c>
      <c r="F67" s="6">
        <v>53</v>
      </c>
      <c r="G67" s="97">
        <f t="shared" si="12"/>
        <v>1.5968184146304722E-2</v>
      </c>
      <c r="H67" s="82"/>
      <c r="I67" s="6"/>
      <c r="J67" s="156">
        <f t="shared" si="13"/>
        <v>0</v>
      </c>
      <c r="K67" s="200">
        <f t="shared" si="14"/>
        <v>16.666666666666664</v>
      </c>
      <c r="L67" s="204">
        <f t="shared" si="15"/>
        <v>7.5471698113207548</v>
      </c>
      <c r="M67" s="98" t="str">
        <f t="shared" si="16"/>
        <v xml:space="preserve"> </v>
      </c>
      <c r="N67" s="99" t="str">
        <f t="shared" si="17"/>
        <v xml:space="preserve"> </v>
      </c>
      <c r="O67" s="205" t="str">
        <f t="shared" si="18"/>
        <v xml:space="preserve"> </v>
      </c>
      <c r="P67" s="204" t="str">
        <f t="shared" si="10"/>
        <v xml:space="preserve"> </v>
      </c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</row>
    <row r="68" spans="1:44" ht="17.25" customHeight="1" x14ac:dyDescent="0.25">
      <c r="A68" s="5"/>
      <c r="B68" s="82">
        <v>0</v>
      </c>
      <c r="C68" s="6">
        <v>2</v>
      </c>
      <c r="D68" s="133">
        <f t="shared" si="11"/>
        <v>6.1180227773988008E-4</v>
      </c>
      <c r="E68" s="83">
        <v>2</v>
      </c>
      <c r="F68" s="6">
        <v>3</v>
      </c>
      <c r="G68" s="97">
        <f t="shared" si="12"/>
        <v>9.0385947997951243E-4</v>
      </c>
      <c r="H68" s="82"/>
      <c r="I68" s="6"/>
      <c r="J68" s="156">
        <f t="shared" si="13"/>
        <v>0</v>
      </c>
      <c r="K68" s="200" t="str">
        <f t="shared" si="14"/>
        <v xml:space="preserve"> </v>
      </c>
      <c r="L68" s="204">
        <f t="shared" si="15"/>
        <v>66.666666666666657</v>
      </c>
      <c r="M68" s="98" t="str">
        <f t="shared" si="16"/>
        <v xml:space="preserve"> </v>
      </c>
      <c r="N68" s="99" t="str">
        <f t="shared" si="17"/>
        <v xml:space="preserve"> </v>
      </c>
      <c r="O68" s="205" t="str">
        <f t="shared" si="18"/>
        <v xml:space="preserve"> </v>
      </c>
      <c r="P68" s="204" t="str">
        <f t="shared" si="10"/>
        <v xml:space="preserve"> </v>
      </c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</row>
    <row r="69" spans="1:44" x14ac:dyDescent="0.25">
      <c r="A69" s="5"/>
      <c r="B69" s="82">
        <v>0</v>
      </c>
      <c r="C69" s="6">
        <v>2</v>
      </c>
      <c r="D69" s="133">
        <f t="shared" si="11"/>
        <v>6.1180227773988008E-4</v>
      </c>
      <c r="E69" s="83">
        <v>0</v>
      </c>
      <c r="F69" s="6">
        <v>0</v>
      </c>
      <c r="G69" s="97">
        <f t="shared" si="12"/>
        <v>0</v>
      </c>
      <c r="H69" s="82"/>
      <c r="I69" s="6"/>
      <c r="J69" s="156">
        <f t="shared" si="13"/>
        <v>0</v>
      </c>
      <c r="K69" s="200" t="str">
        <f t="shared" si="14"/>
        <v xml:space="preserve"> </v>
      </c>
      <c r="L69" s="204" t="str">
        <f t="shared" si="15"/>
        <v xml:space="preserve"> </v>
      </c>
      <c r="M69" s="98" t="str">
        <f t="shared" si="16"/>
        <v xml:space="preserve"> </v>
      </c>
      <c r="N69" s="99" t="str">
        <f t="shared" si="17"/>
        <v xml:space="preserve"> </v>
      </c>
      <c r="O69" s="205" t="str">
        <f t="shared" si="18"/>
        <v xml:space="preserve"> </v>
      </c>
      <c r="P69" s="204" t="str">
        <f t="shared" si="10"/>
        <v xml:space="preserve"> </v>
      </c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</row>
    <row r="70" spans="1:44" x14ac:dyDescent="0.25">
      <c r="A70" s="5"/>
      <c r="B70" s="82">
        <v>0</v>
      </c>
      <c r="C70" s="6">
        <v>0</v>
      </c>
      <c r="D70" s="133">
        <f t="shared" ref="D70:D82" si="19">IF($C$83&lt;&gt;0,C70/$C$83*100,0)</f>
        <v>0</v>
      </c>
      <c r="E70" s="83">
        <v>2</v>
      </c>
      <c r="F70" s="6">
        <v>7</v>
      </c>
      <c r="G70" s="97">
        <f t="shared" ref="G70:G78" si="20">IF($F$83&lt;&gt;0,F70/$F$83*100,0)</f>
        <v>2.1090054532855291E-3</v>
      </c>
      <c r="H70" s="82"/>
      <c r="I70" s="6"/>
      <c r="J70" s="156">
        <f t="shared" ref="J70:J78" si="21">IF($I$83&lt;&gt;0,I70/$I$83*100,0)</f>
        <v>0</v>
      </c>
      <c r="K70" s="200" t="str">
        <f t="shared" ref="K70:L83" si="22">IF(OR(B70&lt;&gt;0)*(E70&lt;&gt;0),B70/E70*100," ")</f>
        <v xml:space="preserve"> </v>
      </c>
      <c r="L70" s="204" t="str">
        <f t="shared" ref="L70:L80" si="23">IF(OR(C70&lt;&gt;0)*(F70&lt;&gt;0),C70/F70*100," ")</f>
        <v xml:space="preserve"> </v>
      </c>
      <c r="M70" s="98" t="str">
        <f t="shared" ref="M70:N83" si="24">IF(OR(B70&lt;&gt;0)*(H70&lt;&gt;0),B70/H70*100," ")</f>
        <v xml:space="preserve"> </v>
      </c>
      <c r="N70" s="99" t="str">
        <f t="shared" ref="N70:N80" si="25">IF(OR(C70&lt;&gt;0)*(I70&lt;&gt;0),C70/I70*100," ")</f>
        <v xml:space="preserve"> </v>
      </c>
      <c r="O70" s="205" t="str">
        <f t="shared" si="18"/>
        <v xml:space="preserve"> </v>
      </c>
      <c r="P70" s="204" t="str">
        <f t="shared" si="10"/>
        <v xml:space="preserve"> </v>
      </c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</row>
    <row r="71" spans="1:44" x14ac:dyDescent="0.25">
      <c r="A71" s="5"/>
      <c r="B71" s="82">
        <v>0</v>
      </c>
      <c r="C71" s="6">
        <v>0</v>
      </c>
      <c r="D71" s="133">
        <f t="shared" si="19"/>
        <v>0</v>
      </c>
      <c r="E71" s="83">
        <v>0</v>
      </c>
      <c r="F71" s="6">
        <v>0</v>
      </c>
      <c r="G71" s="97">
        <f t="shared" si="20"/>
        <v>0</v>
      </c>
      <c r="H71" s="82"/>
      <c r="I71" s="6"/>
      <c r="J71" s="156">
        <f t="shared" si="21"/>
        <v>0</v>
      </c>
      <c r="K71" s="200" t="str">
        <f t="shared" si="22"/>
        <v xml:space="preserve"> </v>
      </c>
      <c r="L71" s="204" t="str">
        <f t="shared" si="23"/>
        <v xml:space="preserve"> </v>
      </c>
      <c r="M71" s="98" t="str">
        <f t="shared" si="24"/>
        <v xml:space="preserve"> </v>
      </c>
      <c r="N71" s="99" t="str">
        <f t="shared" si="25"/>
        <v xml:space="preserve"> </v>
      </c>
      <c r="O71" s="205" t="str">
        <f t="shared" ref="O71:P83" si="26">IF(OR(E71&lt;&gt;0)*(H71&lt;&gt;0),E71/H71*100," ")</f>
        <v xml:space="preserve"> </v>
      </c>
      <c r="P71" s="204" t="str">
        <f t="shared" ref="P71:P80" si="27">IF(OR(F71&lt;&gt;0)*(I71&lt;&gt;0),F71/I71*100," ")</f>
        <v xml:space="preserve"> </v>
      </c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</row>
    <row r="72" spans="1:44" x14ac:dyDescent="0.25">
      <c r="A72" s="5"/>
      <c r="B72" s="82">
        <v>0</v>
      </c>
      <c r="C72" s="6">
        <v>0</v>
      </c>
      <c r="D72" s="133">
        <f t="shared" si="19"/>
        <v>0</v>
      </c>
      <c r="E72" s="83">
        <v>0</v>
      </c>
      <c r="F72" s="6">
        <v>0</v>
      </c>
      <c r="G72" s="97">
        <f t="shared" si="20"/>
        <v>0</v>
      </c>
      <c r="H72" s="82"/>
      <c r="I72" s="6"/>
      <c r="J72" s="156">
        <f t="shared" si="21"/>
        <v>0</v>
      </c>
      <c r="K72" s="200" t="str">
        <f t="shared" si="22"/>
        <v xml:space="preserve"> </v>
      </c>
      <c r="L72" s="204" t="str">
        <f t="shared" si="23"/>
        <v xml:space="preserve"> </v>
      </c>
      <c r="M72" s="98" t="str">
        <f t="shared" si="24"/>
        <v xml:space="preserve"> </v>
      </c>
      <c r="N72" s="99" t="str">
        <f t="shared" si="25"/>
        <v xml:space="preserve"> </v>
      </c>
      <c r="O72" s="205" t="str">
        <f t="shared" si="26"/>
        <v xml:space="preserve"> </v>
      </c>
      <c r="P72" s="204" t="str">
        <f t="shared" si="27"/>
        <v xml:space="preserve"> </v>
      </c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</row>
    <row r="73" spans="1:44" ht="17.25" customHeight="1" x14ac:dyDescent="0.25">
      <c r="A73" s="5"/>
      <c r="B73" s="82">
        <v>0</v>
      </c>
      <c r="C73" s="6">
        <v>0</v>
      </c>
      <c r="D73" s="133">
        <f t="shared" si="19"/>
        <v>0</v>
      </c>
      <c r="E73" s="83">
        <v>0</v>
      </c>
      <c r="F73" s="6">
        <v>0</v>
      </c>
      <c r="G73" s="97">
        <f t="shared" si="20"/>
        <v>0</v>
      </c>
      <c r="H73" s="82"/>
      <c r="I73" s="6"/>
      <c r="J73" s="156">
        <f t="shared" si="21"/>
        <v>0</v>
      </c>
      <c r="K73" s="200" t="str">
        <f t="shared" si="22"/>
        <v xml:space="preserve"> </v>
      </c>
      <c r="L73" s="204" t="str">
        <f t="shared" si="23"/>
        <v xml:space="preserve"> </v>
      </c>
      <c r="M73" s="98" t="str">
        <f t="shared" si="24"/>
        <v xml:space="preserve"> </v>
      </c>
      <c r="N73" s="99" t="str">
        <f t="shared" si="25"/>
        <v xml:space="preserve"> </v>
      </c>
      <c r="O73" s="205" t="str">
        <f t="shared" si="26"/>
        <v xml:space="preserve"> </v>
      </c>
      <c r="P73" s="204" t="str">
        <f t="shared" si="27"/>
        <v xml:space="preserve"> </v>
      </c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</row>
    <row r="74" spans="1:44" ht="17.25" customHeight="1" x14ac:dyDescent="0.25">
      <c r="A74" s="5"/>
      <c r="B74" s="82">
        <v>0</v>
      </c>
      <c r="C74" s="6">
        <v>0</v>
      </c>
      <c r="D74" s="133">
        <f t="shared" si="19"/>
        <v>0</v>
      </c>
      <c r="E74" s="83">
        <v>0</v>
      </c>
      <c r="F74" s="6">
        <v>0</v>
      </c>
      <c r="G74" s="97">
        <f t="shared" si="20"/>
        <v>0</v>
      </c>
      <c r="H74" s="82"/>
      <c r="I74" s="6"/>
      <c r="J74" s="156">
        <f t="shared" si="21"/>
        <v>0</v>
      </c>
      <c r="K74" s="200" t="str">
        <f t="shared" si="22"/>
        <v xml:space="preserve"> </v>
      </c>
      <c r="L74" s="204" t="str">
        <f t="shared" si="23"/>
        <v xml:space="preserve"> </v>
      </c>
      <c r="M74" s="98" t="str">
        <f t="shared" si="24"/>
        <v xml:space="preserve"> </v>
      </c>
      <c r="N74" s="99" t="str">
        <f t="shared" si="25"/>
        <v xml:space="preserve"> </v>
      </c>
      <c r="O74" s="205" t="str">
        <f t="shared" si="26"/>
        <v xml:space="preserve"> </v>
      </c>
      <c r="P74" s="204" t="str">
        <f t="shared" si="27"/>
        <v xml:space="preserve"> </v>
      </c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</row>
    <row r="75" spans="1:44" x14ac:dyDescent="0.25">
      <c r="A75" s="5"/>
      <c r="B75" s="82">
        <v>0</v>
      </c>
      <c r="C75" s="6">
        <v>0</v>
      </c>
      <c r="D75" s="133">
        <f t="shared" si="19"/>
        <v>0</v>
      </c>
      <c r="E75" s="83">
        <v>0</v>
      </c>
      <c r="F75" s="6">
        <v>0</v>
      </c>
      <c r="G75" s="97">
        <f t="shared" si="20"/>
        <v>0</v>
      </c>
      <c r="H75" s="82"/>
      <c r="I75" s="6"/>
      <c r="J75" s="156">
        <f t="shared" si="21"/>
        <v>0</v>
      </c>
      <c r="K75" s="200" t="str">
        <f t="shared" si="22"/>
        <v xml:space="preserve"> </v>
      </c>
      <c r="L75" s="204" t="str">
        <f t="shared" si="23"/>
        <v xml:space="preserve"> </v>
      </c>
      <c r="M75" s="98" t="str">
        <f t="shared" si="24"/>
        <v xml:space="preserve"> </v>
      </c>
      <c r="N75" s="99" t="str">
        <f t="shared" si="25"/>
        <v xml:space="preserve"> </v>
      </c>
      <c r="O75" s="205" t="str">
        <f t="shared" si="26"/>
        <v xml:space="preserve"> </v>
      </c>
      <c r="P75" s="204" t="str">
        <f t="shared" si="27"/>
        <v xml:space="preserve"> </v>
      </c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</row>
    <row r="76" spans="1:44" x14ac:dyDescent="0.25">
      <c r="A76" s="5"/>
      <c r="B76" s="82">
        <v>0</v>
      </c>
      <c r="C76" s="6">
        <v>0</v>
      </c>
      <c r="D76" s="133">
        <f t="shared" si="19"/>
        <v>0</v>
      </c>
      <c r="E76" s="83">
        <v>0</v>
      </c>
      <c r="F76" s="6">
        <v>0</v>
      </c>
      <c r="G76" s="97">
        <f t="shared" si="20"/>
        <v>0</v>
      </c>
      <c r="H76" s="82"/>
      <c r="I76" s="6"/>
      <c r="J76" s="156">
        <f t="shared" si="21"/>
        <v>0</v>
      </c>
      <c r="K76" s="200" t="str">
        <f t="shared" si="22"/>
        <v xml:space="preserve"> </v>
      </c>
      <c r="L76" s="204" t="str">
        <f t="shared" si="23"/>
        <v xml:space="preserve"> </v>
      </c>
      <c r="M76" s="98" t="str">
        <f t="shared" si="24"/>
        <v xml:space="preserve"> </v>
      </c>
      <c r="N76" s="99" t="str">
        <f t="shared" si="25"/>
        <v xml:space="preserve"> </v>
      </c>
      <c r="O76" s="205" t="str">
        <f t="shared" si="26"/>
        <v xml:space="preserve"> </v>
      </c>
      <c r="P76" s="204" t="str">
        <f t="shared" si="27"/>
        <v xml:space="preserve"> </v>
      </c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</row>
    <row r="77" spans="1:44" x14ac:dyDescent="0.25">
      <c r="A77" s="5"/>
      <c r="B77" s="82">
        <v>0</v>
      </c>
      <c r="C77" s="6">
        <v>0</v>
      </c>
      <c r="D77" s="133">
        <f t="shared" si="19"/>
        <v>0</v>
      </c>
      <c r="E77" s="83">
        <v>0</v>
      </c>
      <c r="F77" s="6">
        <v>0</v>
      </c>
      <c r="G77" s="97">
        <f t="shared" si="20"/>
        <v>0</v>
      </c>
      <c r="H77" s="82"/>
      <c r="I77" s="6"/>
      <c r="J77" s="156">
        <f t="shared" si="21"/>
        <v>0</v>
      </c>
      <c r="K77" s="200" t="str">
        <f t="shared" si="22"/>
        <v xml:space="preserve"> </v>
      </c>
      <c r="L77" s="204" t="str">
        <f t="shared" si="23"/>
        <v xml:space="preserve"> </v>
      </c>
      <c r="M77" s="98" t="str">
        <f t="shared" si="24"/>
        <v xml:space="preserve"> </v>
      </c>
      <c r="N77" s="99" t="str">
        <f t="shared" si="25"/>
        <v xml:space="preserve"> </v>
      </c>
      <c r="O77" s="205" t="str">
        <f t="shared" si="26"/>
        <v xml:space="preserve"> </v>
      </c>
      <c r="P77" s="204" t="str">
        <f t="shared" si="27"/>
        <v xml:space="preserve"> </v>
      </c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</row>
    <row r="78" spans="1:44" ht="15.75" x14ac:dyDescent="0.25">
      <c r="A78" s="5"/>
      <c r="B78" s="149">
        <v>0</v>
      </c>
      <c r="C78" s="185">
        <v>0</v>
      </c>
      <c r="D78" s="184">
        <f t="shared" si="19"/>
        <v>0</v>
      </c>
      <c r="E78" s="186">
        <v>0</v>
      </c>
      <c r="F78" s="185">
        <v>0</v>
      </c>
      <c r="G78" s="97">
        <f t="shared" si="20"/>
        <v>0</v>
      </c>
      <c r="H78" s="149"/>
      <c r="I78" s="138"/>
      <c r="J78" s="133">
        <f t="shared" si="21"/>
        <v>0</v>
      </c>
      <c r="K78" s="200" t="str">
        <f t="shared" si="22"/>
        <v xml:space="preserve"> </v>
      </c>
      <c r="L78" s="204" t="str">
        <f t="shared" si="23"/>
        <v xml:space="preserve"> </v>
      </c>
      <c r="M78" s="98" t="str">
        <f t="shared" si="24"/>
        <v xml:space="preserve"> </v>
      </c>
      <c r="N78" s="99" t="str">
        <f t="shared" si="25"/>
        <v xml:space="preserve"> </v>
      </c>
      <c r="O78" s="205" t="str">
        <f t="shared" si="26"/>
        <v xml:space="preserve"> </v>
      </c>
      <c r="P78" s="204" t="str">
        <f t="shared" si="27"/>
        <v xml:space="preserve"> </v>
      </c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</row>
    <row r="79" spans="1:44" x14ac:dyDescent="0.25">
      <c r="A79" s="5"/>
      <c r="B79" s="145">
        <v>0</v>
      </c>
      <c r="C79" s="5">
        <v>0</v>
      </c>
      <c r="D79" s="133">
        <f t="shared" si="19"/>
        <v>0</v>
      </c>
      <c r="E79" s="150">
        <v>2</v>
      </c>
      <c r="F79" s="5">
        <v>8</v>
      </c>
      <c r="G79" s="97">
        <f t="shared" ref="G79:G80" si="28">IF($F$83&lt;&gt;0,F79/$F$83*100,0)</f>
        <v>2.4102919466120333E-3</v>
      </c>
      <c r="H79" s="145"/>
      <c r="I79" s="5"/>
      <c r="J79" s="133">
        <f t="shared" ref="J79:J80" si="29">IF($I$83&lt;&gt;0,I79/$I$83*100,0)</f>
        <v>0</v>
      </c>
      <c r="K79" s="200" t="str">
        <f t="shared" si="22"/>
        <v xml:space="preserve"> </v>
      </c>
      <c r="L79" s="204" t="str">
        <f t="shared" si="23"/>
        <v xml:space="preserve"> </v>
      </c>
      <c r="M79" s="98" t="str">
        <f t="shared" si="24"/>
        <v xml:space="preserve"> </v>
      </c>
      <c r="N79" s="99" t="str">
        <f t="shared" si="25"/>
        <v xml:space="preserve"> </v>
      </c>
      <c r="O79" s="205" t="str">
        <f t="shared" si="26"/>
        <v xml:space="preserve"> </v>
      </c>
      <c r="P79" s="204" t="str">
        <f t="shared" si="27"/>
        <v xml:space="preserve"> </v>
      </c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</row>
    <row r="80" spans="1:44" ht="15.75" thickBot="1" x14ac:dyDescent="0.3">
      <c r="A80" s="5"/>
      <c r="B80" s="146"/>
      <c r="C80" s="160">
        <v>0</v>
      </c>
      <c r="D80" s="148">
        <f t="shared" si="19"/>
        <v>0</v>
      </c>
      <c r="E80" s="151">
        <v>2</v>
      </c>
      <c r="F80" s="160">
        <v>6</v>
      </c>
      <c r="G80" s="152">
        <f t="shared" si="28"/>
        <v>1.8077189599590249E-3</v>
      </c>
      <c r="H80" s="146"/>
      <c r="I80" s="141"/>
      <c r="J80" s="148">
        <f t="shared" si="29"/>
        <v>0</v>
      </c>
      <c r="K80" s="200" t="str">
        <f t="shared" si="22"/>
        <v xml:space="preserve"> </v>
      </c>
      <c r="L80" s="204" t="str">
        <f t="shared" si="23"/>
        <v xml:space="preserve"> </v>
      </c>
      <c r="M80" s="197" t="str">
        <f t="shared" si="24"/>
        <v xml:space="preserve"> </v>
      </c>
      <c r="N80" s="99" t="str">
        <f t="shared" si="25"/>
        <v xml:space="preserve"> </v>
      </c>
      <c r="O80" s="205" t="str">
        <f t="shared" si="26"/>
        <v xml:space="preserve"> </v>
      </c>
      <c r="P80" s="204" t="str">
        <f t="shared" si="27"/>
        <v xml:space="preserve"> </v>
      </c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</row>
    <row r="81" spans="1:44" ht="15.75" x14ac:dyDescent="0.25">
      <c r="A81" s="171" t="s">
        <v>79</v>
      </c>
      <c r="B81" s="147">
        <f>SUM(B6:B80)-B9</f>
        <v>26726</v>
      </c>
      <c r="C81" s="142">
        <f>SUM(C6:C80)-C9</f>
        <v>305305</v>
      </c>
      <c r="D81" s="172">
        <f t="shared" si="19"/>
        <v>93.393147202687032</v>
      </c>
      <c r="E81" s="153">
        <f>SUM(E6:E80)-E9</f>
        <v>35065</v>
      </c>
      <c r="F81" s="142">
        <f>SUM(F6:F80)-F9</f>
        <v>311212</v>
      </c>
      <c r="G81" s="173">
        <f>IF($F$83&lt;&gt;0,F81/$F$83*100,0)</f>
        <v>93.763972161128024</v>
      </c>
      <c r="H81" s="147">
        <f>SUM(H6:H80)-H9</f>
        <v>0</v>
      </c>
      <c r="I81" s="142">
        <f>SUM(I6:I80)-I9</f>
        <v>0</v>
      </c>
      <c r="J81" s="174">
        <f>IF($I$83&lt;&gt;0,I81/$I$83*100,0)</f>
        <v>0</v>
      </c>
      <c r="K81" s="158">
        <f t="shared" si="22"/>
        <v>76.218451447312134</v>
      </c>
      <c r="L81" s="143">
        <f t="shared" si="22"/>
        <v>98.101936943305518</v>
      </c>
      <c r="M81" s="157" t="str">
        <f t="shared" si="24"/>
        <v xml:space="preserve"> </v>
      </c>
      <c r="N81" s="159" t="str">
        <f t="shared" si="24"/>
        <v xml:space="preserve"> </v>
      </c>
      <c r="O81" s="158" t="str">
        <f t="shared" si="26"/>
        <v xml:space="preserve"> </v>
      </c>
      <c r="P81" s="143" t="str">
        <f t="shared" si="26"/>
        <v xml:space="preserve"> </v>
      </c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</row>
    <row r="82" spans="1:44" ht="15.75" x14ac:dyDescent="0.25">
      <c r="A82" s="117" t="s">
        <v>80</v>
      </c>
      <c r="B82" s="175">
        <f>B9</f>
        <v>3651</v>
      </c>
      <c r="C82" s="176">
        <f>C9</f>
        <v>21598</v>
      </c>
      <c r="D82" s="177">
        <f t="shared" si="19"/>
        <v>6.6068527973129649</v>
      </c>
      <c r="E82" s="154">
        <f>E9</f>
        <v>3653</v>
      </c>
      <c r="F82" s="116">
        <f>F9</f>
        <v>20698</v>
      </c>
      <c r="G82" s="178">
        <f>IF($F$83&lt;&gt;0,F82/$F$83*100,0)</f>
        <v>6.2360278388719834</v>
      </c>
      <c r="H82" s="175">
        <f>H9</f>
        <v>0</v>
      </c>
      <c r="I82" s="176">
        <f>I9</f>
        <v>0</v>
      </c>
      <c r="J82" s="179">
        <f>IF($I$83&lt;&gt;0,I82/$I$83*100,0)</f>
        <v>0</v>
      </c>
      <c r="K82" s="100">
        <f t="shared" si="22"/>
        <v>99.945250479058316</v>
      </c>
      <c r="L82" s="101">
        <f t="shared" si="22"/>
        <v>104.34824620736303</v>
      </c>
      <c r="M82" s="102" t="str">
        <f t="shared" si="24"/>
        <v xml:space="preserve"> </v>
      </c>
      <c r="N82" s="124" t="str">
        <f t="shared" si="24"/>
        <v xml:space="preserve"> </v>
      </c>
      <c r="O82" s="100" t="str">
        <f t="shared" si="26"/>
        <v xml:space="preserve"> </v>
      </c>
      <c r="P82" s="101" t="str">
        <f t="shared" si="26"/>
        <v xml:space="preserve"> </v>
      </c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</row>
    <row r="83" spans="1:44" ht="16.5" thickBot="1" x14ac:dyDescent="0.3">
      <c r="A83" s="118" t="s">
        <v>57</v>
      </c>
      <c r="B83" s="162">
        <f>B81+B82</f>
        <v>30377</v>
      </c>
      <c r="C83" s="163">
        <f>C81+C82</f>
        <v>326903</v>
      </c>
      <c r="D83" s="164">
        <f>D81+D82</f>
        <v>100</v>
      </c>
      <c r="E83" s="165">
        <f>SUM(E81:E82)</f>
        <v>38718</v>
      </c>
      <c r="F83" s="163">
        <f>SUM(F81:F82)</f>
        <v>331910</v>
      </c>
      <c r="G83" s="166">
        <f>G81+G82</f>
        <v>100</v>
      </c>
      <c r="H83" s="162">
        <f>SUM(H81:H82)</f>
        <v>0</v>
      </c>
      <c r="I83" s="163">
        <f>SUM(I81:I82)</f>
        <v>0</v>
      </c>
      <c r="J83" s="164">
        <f>J81+J82</f>
        <v>0</v>
      </c>
      <c r="K83" s="168">
        <f t="shared" si="22"/>
        <v>78.457048401260394</v>
      </c>
      <c r="L83" s="169">
        <f t="shared" si="22"/>
        <v>98.49145852791419</v>
      </c>
      <c r="M83" s="170" t="str">
        <f t="shared" si="24"/>
        <v xml:space="preserve"> </v>
      </c>
      <c r="N83" s="167" t="str">
        <f t="shared" si="24"/>
        <v xml:space="preserve"> </v>
      </c>
      <c r="O83" s="168" t="str">
        <f t="shared" si="26"/>
        <v xml:space="preserve"> </v>
      </c>
      <c r="P83" s="169" t="str">
        <f t="shared" si="26"/>
        <v xml:space="preserve"> </v>
      </c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</row>
    <row r="84" spans="1:44" x14ac:dyDescent="0.25">
      <c r="A84" s="109"/>
      <c r="B84" s="140"/>
      <c r="C84" s="140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</row>
    <row r="85" spans="1:44" x14ac:dyDescent="0.25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</row>
    <row r="86" spans="1:44" x14ac:dyDescent="0.25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</row>
    <row r="87" spans="1:44" x14ac:dyDescent="0.25">
      <c r="A87" s="109"/>
      <c r="B87" s="109"/>
      <c r="C87" s="13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</row>
    <row r="88" spans="1:44" x14ac:dyDescent="0.25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</row>
    <row r="89" spans="1:44" x14ac:dyDescent="0.25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</row>
    <row r="90" spans="1:44" x14ac:dyDescent="0.25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</row>
    <row r="91" spans="1:44" x14ac:dyDescent="0.25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</row>
    <row r="92" spans="1:44" x14ac:dyDescent="0.25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</row>
    <row r="93" spans="1:44" x14ac:dyDescent="0.25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</row>
    <row r="94" spans="1:44" x14ac:dyDescent="0.25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</row>
    <row r="95" spans="1:44" x14ac:dyDescent="0.25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</row>
    <row r="96" spans="1:44" x14ac:dyDescent="0.25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</row>
    <row r="97" spans="1:44" x14ac:dyDescent="0.25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2be194-551f-45fb-b3b7-e68d1d89e47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TZ MALINSKA</cp:lastModifiedBy>
  <cp:lastPrinted>2021-02-09T12:54:05Z</cp:lastPrinted>
  <dcterms:created xsi:type="dcterms:W3CDTF">2017-12-29T23:50:53Z</dcterms:created>
  <dcterms:modified xsi:type="dcterms:W3CDTF">2023-08-01T07:30:51Z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