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Z-Malinska-3\Documents\STATISTIKA\"/>
    </mc:Choice>
  </mc:AlternateContent>
  <xr:revisionPtr revIDLastSave="0" documentId="8_{79F12990-1B64-4EBA-A795-8AA6C642FB28}" xr6:coauthVersionLast="47" xr6:coauthVersionMax="47" xr10:uidLastSave="{00000000-0000-0000-0000-000000000000}"/>
  <bookViews>
    <workbookView xWindow="-120" yWindow="-120" windowWidth="25440" windowHeight="15270" tabRatio="701" xr2:uid="{00000000-000D-0000-FFFF-FFFF00000000}"/>
  </bookViews>
  <sheets>
    <sheet name=" " sheetId="2" r:id="rId1"/>
    <sheet name="Po kapacitetima" sheetId="3" r:id="rId2"/>
    <sheet name="Po zemljama" sheetId="5" r:id="rId3"/>
  </sheets>
  <externalReferences>
    <externalReference r:id="rId4"/>
  </externalReferences>
  <definedNames>
    <definedName name="rng_troskovi20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2" i="5" l="1"/>
  <c r="I81" i="5"/>
  <c r="H82" i="5"/>
  <c r="H81" i="5"/>
  <c r="F82" i="5"/>
  <c r="F81" i="5"/>
  <c r="E82" i="5"/>
  <c r="E81" i="5"/>
  <c r="C82" i="5"/>
  <c r="C81" i="5"/>
  <c r="B82" i="5"/>
  <c r="B81" i="5"/>
  <c r="L26" i="3"/>
  <c r="I12" i="3" l="1"/>
  <c r="I14" i="3"/>
  <c r="E14" i="3"/>
  <c r="E12" i="3"/>
  <c r="E18" i="3"/>
  <c r="E20" i="3"/>
  <c r="I20" i="3"/>
  <c r="I18" i="3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15" i="5"/>
  <c r="O24" i="3"/>
  <c r="N24" i="3"/>
  <c r="M24" i="3"/>
  <c r="L15" i="3"/>
  <c r="L14" i="3"/>
  <c r="L13" i="3"/>
  <c r="E37" i="3"/>
  <c r="E25" i="3"/>
  <c r="G27" i="3"/>
  <c r="H39" i="3" l="1"/>
  <c r="K6" i="5"/>
  <c r="L6" i="5"/>
  <c r="M6" i="5"/>
  <c r="N6" i="5"/>
  <c r="O6" i="5"/>
  <c r="P6" i="5"/>
  <c r="Q6" i="5"/>
  <c r="M7" i="5"/>
  <c r="N7" i="5"/>
  <c r="Q7" i="5"/>
  <c r="I83" i="5" l="1"/>
  <c r="H83" i="5"/>
  <c r="E38" i="3"/>
  <c r="J6" i="5" l="1"/>
  <c r="J7" i="5"/>
  <c r="I25" i="3"/>
  <c r="F83" i="5" l="1"/>
  <c r="G6" i="5" l="1"/>
  <c r="G7" i="5"/>
  <c r="E83" i="5"/>
  <c r="E6" i="3"/>
  <c r="Q14" i="5" l="1"/>
  <c r="Q13" i="5"/>
  <c r="Q12" i="5"/>
  <c r="Q11" i="5"/>
  <c r="Q10" i="5"/>
  <c r="Q9" i="5"/>
  <c r="Q8" i="5"/>
  <c r="Q5" i="5"/>
  <c r="C83" i="5" l="1"/>
  <c r="B83" i="5"/>
  <c r="D6" i="5" l="1"/>
  <c r="D7" i="5"/>
  <c r="R6" i="5" s="1"/>
  <c r="M83" i="5"/>
  <c r="D19" i="5"/>
  <c r="D11" i="5" l="1"/>
  <c r="D14" i="5"/>
  <c r="N83" i="5"/>
  <c r="D8" i="5"/>
  <c r="R7" i="5" s="1"/>
  <c r="L83" i="5"/>
  <c r="P83" i="5"/>
  <c r="K83" i="5"/>
  <c r="O83" i="5"/>
  <c r="M80" i="5"/>
  <c r="J79" i="5"/>
  <c r="J80" i="5"/>
  <c r="D79" i="5"/>
  <c r="D80" i="5"/>
  <c r="J8" i="5" l="1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81" i="5"/>
  <c r="J82" i="5"/>
  <c r="D78" i="5"/>
  <c r="D81" i="5"/>
  <c r="D82" i="5"/>
  <c r="D9" i="5"/>
  <c r="D10" i="5"/>
  <c r="D12" i="5"/>
  <c r="D13" i="5"/>
  <c r="D15" i="5"/>
  <c r="D16" i="5"/>
  <c r="D17" i="5"/>
  <c r="D18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7" i="5"/>
  <c r="D76" i="5"/>
  <c r="D75" i="5"/>
  <c r="J83" i="5" l="1"/>
  <c r="D83" i="5"/>
  <c r="G21" i="3"/>
  <c r="E19" i="3"/>
  <c r="G39" i="5" l="1"/>
  <c r="G8" i="5"/>
  <c r="G38" i="5"/>
  <c r="G73" i="5"/>
  <c r="G41" i="5"/>
  <c r="G11" i="5"/>
  <c r="G75" i="5"/>
  <c r="G32" i="5"/>
  <c r="G15" i="5"/>
  <c r="G31" i="5"/>
  <c r="G69" i="5"/>
  <c r="G37" i="5"/>
  <c r="G67" i="5"/>
  <c r="G78" i="5"/>
  <c r="G34" i="5"/>
  <c r="G76" i="5"/>
  <c r="G14" i="5"/>
  <c r="G71" i="5"/>
  <c r="G74" i="5"/>
  <c r="G57" i="5"/>
  <c r="G25" i="5"/>
  <c r="G43" i="5"/>
  <c r="G58" i="5"/>
  <c r="G22" i="5"/>
  <c r="G64" i="5"/>
  <c r="G63" i="5"/>
  <c r="G66" i="5"/>
  <c r="G53" i="5"/>
  <c r="G21" i="5"/>
  <c r="G35" i="5"/>
  <c r="G54" i="5"/>
  <c r="G17" i="5"/>
  <c r="G48" i="5"/>
  <c r="G60" i="5"/>
  <c r="G44" i="5"/>
  <c r="G28" i="5"/>
  <c r="G9" i="5"/>
  <c r="G23" i="5"/>
  <c r="G49" i="5"/>
  <c r="G59" i="5"/>
  <c r="G27" i="5"/>
  <c r="G70" i="5"/>
  <c r="G50" i="5"/>
  <c r="G30" i="5"/>
  <c r="G12" i="5"/>
  <c r="G72" i="5"/>
  <c r="G56" i="5"/>
  <c r="G40" i="5"/>
  <c r="G24" i="5"/>
  <c r="G80" i="5"/>
  <c r="G79" i="5"/>
  <c r="G19" i="5"/>
  <c r="G55" i="5"/>
  <c r="G46" i="5"/>
  <c r="G65" i="5"/>
  <c r="G33" i="5"/>
  <c r="G16" i="5"/>
  <c r="G81" i="5"/>
  <c r="G47" i="5"/>
  <c r="G13" i="5"/>
  <c r="G77" i="5"/>
  <c r="G61" i="5"/>
  <c r="G45" i="5"/>
  <c r="G29" i="5"/>
  <c r="G10" i="5"/>
  <c r="G51" i="5"/>
  <c r="G18" i="5"/>
  <c r="G62" i="5"/>
  <c r="G42" i="5"/>
  <c r="G26" i="5"/>
  <c r="G82" i="5"/>
  <c r="G68" i="5"/>
  <c r="G52" i="5"/>
  <c r="G36" i="5"/>
  <c r="G20" i="5"/>
  <c r="P82" i="5"/>
  <c r="O82" i="5"/>
  <c r="N82" i="5"/>
  <c r="M82" i="5"/>
  <c r="L82" i="5"/>
  <c r="K82" i="5"/>
  <c r="P81" i="5"/>
  <c r="O81" i="5"/>
  <c r="N8" i="5"/>
  <c r="N9" i="5"/>
  <c r="N10" i="5"/>
  <c r="N11" i="5"/>
  <c r="N12" i="5"/>
  <c r="N13" i="5"/>
  <c r="N14" i="5"/>
  <c r="N15" i="5"/>
  <c r="N81" i="5"/>
  <c r="M8" i="5"/>
  <c r="M9" i="5"/>
  <c r="M10" i="5"/>
  <c r="M11" i="5"/>
  <c r="M12" i="5"/>
  <c r="M13" i="5"/>
  <c r="M14" i="5"/>
  <c r="M81" i="5"/>
  <c r="L81" i="5"/>
  <c r="K81" i="5"/>
  <c r="R5" i="5"/>
  <c r="R8" i="5"/>
  <c r="R9" i="5"/>
  <c r="R10" i="5"/>
  <c r="R11" i="5"/>
  <c r="R12" i="5"/>
  <c r="R13" i="5"/>
  <c r="R14" i="5"/>
  <c r="G83" i="5" l="1"/>
  <c r="I36" i="3"/>
  <c r="I38" i="3"/>
  <c r="I37" i="3"/>
  <c r="I40" i="3" l="1"/>
  <c r="I39" i="3"/>
  <c r="E36" i="3"/>
  <c r="E40" i="3" s="1"/>
  <c r="H40" i="3" l="1"/>
  <c r="G40" i="3"/>
  <c r="D40" i="3"/>
  <c r="C40" i="3"/>
  <c r="G39" i="3"/>
  <c r="D39" i="3"/>
  <c r="C39" i="3"/>
  <c r="G41" i="3"/>
  <c r="H32" i="3"/>
  <c r="H44" i="3" s="1"/>
  <c r="G32" i="3"/>
  <c r="G44" i="3" s="1"/>
  <c r="C32" i="3"/>
  <c r="C44" i="3" s="1"/>
  <c r="H31" i="3"/>
  <c r="H43" i="3" s="1"/>
  <c r="G31" i="3"/>
  <c r="G43" i="3" s="1"/>
  <c r="D31" i="3"/>
  <c r="D43" i="3" s="1"/>
  <c r="C31" i="3"/>
  <c r="C43" i="3" s="1"/>
  <c r="H30" i="3"/>
  <c r="H42" i="3" s="1"/>
  <c r="G30" i="3"/>
  <c r="D30" i="3"/>
  <c r="D42" i="3" s="1"/>
  <c r="C30" i="3"/>
  <c r="C42" i="3" s="1"/>
  <c r="H28" i="3"/>
  <c r="G28" i="3"/>
  <c r="D28" i="3"/>
  <c r="C28" i="3"/>
  <c r="H27" i="3"/>
  <c r="D27" i="3"/>
  <c r="C27" i="3"/>
  <c r="I26" i="3"/>
  <c r="E26" i="3"/>
  <c r="N25" i="3"/>
  <c r="P14" i="3"/>
  <c r="I24" i="3"/>
  <c r="E24" i="3"/>
  <c r="H22" i="3"/>
  <c r="G22" i="3"/>
  <c r="D22" i="3"/>
  <c r="C22" i="3"/>
  <c r="H21" i="3"/>
  <c r="D21" i="3"/>
  <c r="C21" i="3"/>
  <c r="O26" i="3"/>
  <c r="O15" i="3"/>
  <c r="I19" i="3"/>
  <c r="N26" i="3" s="1"/>
  <c r="O14" i="3"/>
  <c r="M26" i="3"/>
  <c r="H16" i="3"/>
  <c r="G16" i="3"/>
  <c r="C16" i="3"/>
  <c r="H15" i="3"/>
  <c r="G15" i="3"/>
  <c r="D15" i="3"/>
  <c r="C15" i="3"/>
  <c r="O27" i="3"/>
  <c r="I13" i="3"/>
  <c r="N27" i="3" s="1"/>
  <c r="E13" i="3"/>
  <c r="N14" i="3" s="1"/>
  <c r="N13" i="3"/>
  <c r="H10" i="3"/>
  <c r="G10" i="3"/>
  <c r="D10" i="3"/>
  <c r="C10" i="3"/>
  <c r="H9" i="3"/>
  <c r="G9" i="3"/>
  <c r="D9" i="3"/>
  <c r="C9" i="3"/>
  <c r="I8" i="3"/>
  <c r="E8" i="3"/>
  <c r="I7" i="3"/>
  <c r="N28" i="3" s="1"/>
  <c r="E7" i="3"/>
  <c r="M14" i="3" s="1"/>
  <c r="I6" i="3"/>
  <c r="I30" i="3" l="1"/>
  <c r="G35" i="3" s="1"/>
  <c r="M28" i="3"/>
  <c r="O28" i="3"/>
  <c r="M15" i="3"/>
  <c r="P15" i="3"/>
  <c r="N15" i="3"/>
  <c r="E42" i="3"/>
  <c r="I28" i="3"/>
  <c r="I27" i="3"/>
  <c r="O25" i="3"/>
  <c r="G29" i="3"/>
  <c r="M25" i="3"/>
  <c r="C29" i="3"/>
  <c r="P13" i="3"/>
  <c r="D23" i="3"/>
  <c r="O13" i="3"/>
  <c r="G17" i="3"/>
  <c r="M27" i="3"/>
  <c r="D11" i="3"/>
  <c r="M13" i="3"/>
  <c r="E16" i="3"/>
  <c r="G34" i="3"/>
  <c r="I9" i="3"/>
  <c r="G33" i="3"/>
  <c r="E21" i="3"/>
  <c r="I31" i="3"/>
  <c r="I21" i="3"/>
  <c r="H29" i="3"/>
  <c r="E9" i="3"/>
  <c r="I32" i="3"/>
  <c r="E31" i="3"/>
  <c r="H17" i="3"/>
  <c r="C34" i="3"/>
  <c r="H41" i="3"/>
  <c r="I41" i="3" s="1"/>
  <c r="H34" i="3"/>
  <c r="H45" i="3"/>
  <c r="H46" i="3"/>
  <c r="C46" i="3"/>
  <c r="C45" i="3"/>
  <c r="E43" i="3"/>
  <c r="F37" i="3" s="1"/>
  <c r="D45" i="3"/>
  <c r="I43" i="3"/>
  <c r="J13" i="3" s="1"/>
  <c r="I44" i="3"/>
  <c r="E32" i="3"/>
  <c r="C41" i="3"/>
  <c r="I10" i="3"/>
  <c r="G11" i="3"/>
  <c r="I15" i="3"/>
  <c r="D17" i="3"/>
  <c r="I22" i="3"/>
  <c r="G23" i="3"/>
  <c r="D29" i="3"/>
  <c r="D41" i="3"/>
  <c r="C17" i="3"/>
  <c r="E28" i="3"/>
  <c r="E30" i="3"/>
  <c r="D35" i="3" s="1"/>
  <c r="C11" i="3"/>
  <c r="H11" i="3"/>
  <c r="E15" i="3"/>
  <c r="E22" i="3"/>
  <c r="C23" i="3"/>
  <c r="H23" i="3"/>
  <c r="E27" i="3"/>
  <c r="C33" i="3"/>
  <c r="H33" i="3"/>
  <c r="E39" i="3"/>
  <c r="G42" i="3"/>
  <c r="E10" i="3"/>
  <c r="I16" i="3"/>
  <c r="D33" i="3"/>
  <c r="I29" i="3" l="1"/>
  <c r="J14" i="3"/>
  <c r="J8" i="3"/>
  <c r="E41" i="3"/>
  <c r="F6" i="3"/>
  <c r="E23" i="3"/>
  <c r="I17" i="3"/>
  <c r="E29" i="3"/>
  <c r="E11" i="3"/>
  <c r="J26" i="3"/>
  <c r="J38" i="3"/>
  <c r="F12" i="3"/>
  <c r="D47" i="3"/>
  <c r="F36" i="3"/>
  <c r="F18" i="3"/>
  <c r="F7" i="3"/>
  <c r="E17" i="3"/>
  <c r="F24" i="3"/>
  <c r="J7" i="3"/>
  <c r="C47" i="3"/>
  <c r="E34" i="3"/>
  <c r="E33" i="3"/>
  <c r="I23" i="3"/>
  <c r="H35" i="3"/>
  <c r="I35" i="3" s="1"/>
  <c r="F13" i="3"/>
  <c r="J19" i="3"/>
  <c r="J25" i="3"/>
  <c r="J37" i="3"/>
  <c r="F25" i="3"/>
  <c r="C35" i="3"/>
  <c r="E35" i="3" s="1"/>
  <c r="I33" i="3"/>
  <c r="I34" i="3"/>
  <c r="F19" i="3"/>
  <c r="J20" i="3"/>
  <c r="G46" i="3"/>
  <c r="G45" i="3"/>
  <c r="I42" i="3"/>
  <c r="G47" i="3" s="1"/>
  <c r="I11" i="3"/>
  <c r="E45" i="3"/>
  <c r="J31" i="3" l="1"/>
  <c r="F31" i="3"/>
  <c r="F43" i="3" s="1"/>
  <c r="E47" i="3"/>
  <c r="F42" i="3"/>
  <c r="J43" i="3"/>
  <c r="F30" i="3"/>
  <c r="J32" i="3"/>
  <c r="J44" i="3" s="1"/>
  <c r="I45" i="3"/>
  <c r="I46" i="3"/>
  <c r="J6" i="3"/>
  <c r="M37" i="3" s="1"/>
  <c r="J18" i="3"/>
  <c r="M39" i="3" s="1"/>
  <c r="J12" i="3"/>
  <c r="M38" i="3" s="1"/>
  <c r="J24" i="3"/>
  <c r="M40" i="3" s="1"/>
  <c r="J36" i="3"/>
  <c r="M41" i="3" s="1"/>
  <c r="H47" i="3"/>
  <c r="I47" i="3" s="1"/>
  <c r="J42" i="3" l="1"/>
  <c r="J30" i="3"/>
  <c r="D32" i="3" l="1"/>
  <c r="D44" i="3" s="1"/>
  <c r="D16" i="3"/>
  <c r="D34" i="3" l="1"/>
  <c r="D46" i="3"/>
  <c r="E44" i="3"/>
  <c r="E46" i="3" l="1"/>
  <c r="F20" i="3"/>
  <c r="F14" i="3"/>
  <c r="F26" i="3"/>
  <c r="F8" i="3"/>
  <c r="F38" i="3"/>
  <c r="F32" i="3" l="1"/>
  <c r="F44" i="3" s="1"/>
</calcChain>
</file>

<file path=xl/sharedStrings.xml><?xml version="1.0" encoding="utf-8"?>
<sst xmlns="http://schemas.openxmlformats.org/spreadsheetml/2006/main" count="178" uniqueCount="110">
  <si>
    <t>Izvještaj sastavila: Eva Kraljić</t>
  </si>
  <si>
    <t>VRSTA SMJEŠTAJA</t>
  </si>
  <si>
    <t>DOLASCI</t>
  </si>
  <si>
    <t>NOĆENJA</t>
  </si>
  <si>
    <t>DOMAĆI</t>
  </si>
  <si>
    <t>STRANI</t>
  </si>
  <si>
    <t>UKUPNO</t>
  </si>
  <si>
    <t>%</t>
  </si>
  <si>
    <t>HOTELI</t>
  </si>
  <si>
    <t>2019.</t>
  </si>
  <si>
    <t>OBJEKTI U DOMAĆINSTVU</t>
  </si>
  <si>
    <t>OSTALI UGOSTITELJSKI OBJEKTI ZA SMJEŠTAJ</t>
  </si>
  <si>
    <t>KAMPOVI</t>
  </si>
  <si>
    <t>KOMERCIJALNI UKUPNO</t>
  </si>
  <si>
    <t>NEKOMERCIJALNI SMJEŠTAJ</t>
  </si>
  <si>
    <t>dolasci</t>
  </si>
  <si>
    <t>noćenja</t>
  </si>
  <si>
    <t xml:space="preserve"> % noćenja</t>
  </si>
  <si>
    <t>Kosovo</t>
  </si>
  <si>
    <t>Švicarska</t>
  </si>
  <si>
    <t>Slovenija</t>
  </si>
  <si>
    <t>Estonija</t>
  </si>
  <si>
    <t>Njemačka</t>
  </si>
  <si>
    <t>Norveška</t>
  </si>
  <si>
    <t>SAD</t>
  </si>
  <si>
    <t>Francuska</t>
  </si>
  <si>
    <t>Poljska</t>
  </si>
  <si>
    <t>Albanija</t>
  </si>
  <si>
    <t>Austrija</t>
  </si>
  <si>
    <t>Belgija</t>
  </si>
  <si>
    <t>Bjelorusija</t>
  </si>
  <si>
    <t>Bugarska</t>
  </si>
  <si>
    <t>Cipar</t>
  </si>
  <si>
    <t>Crna Gora</t>
  </si>
  <si>
    <t>Češka</t>
  </si>
  <si>
    <t>Danska</t>
  </si>
  <si>
    <t>Finska</t>
  </si>
  <si>
    <t>Grčka</t>
  </si>
  <si>
    <t>Irska</t>
  </si>
  <si>
    <t>Island</t>
  </si>
  <si>
    <t>Italija</t>
  </si>
  <si>
    <t>Letonija</t>
  </si>
  <si>
    <t>Lihtenštajn</t>
  </si>
  <si>
    <t>Litva</t>
  </si>
  <si>
    <t>Mađarska</t>
  </si>
  <si>
    <t>Makedonija</t>
  </si>
  <si>
    <t>Malta</t>
  </si>
  <si>
    <t>Nizozemska</t>
  </si>
  <si>
    <t>Portugal</t>
  </si>
  <si>
    <t>Rumunjska</t>
  </si>
  <si>
    <t>Rusija</t>
  </si>
  <si>
    <t>Slovačka</t>
  </si>
  <si>
    <t>Srbija</t>
  </si>
  <si>
    <t>Španjolska</t>
  </si>
  <si>
    <t>Švedska</t>
  </si>
  <si>
    <t>Turska</t>
  </si>
  <si>
    <t>Južnoafrička Republika</t>
  </si>
  <si>
    <t>Maroko</t>
  </si>
  <si>
    <t>Kanada</t>
  </si>
  <si>
    <t>Argentina</t>
  </si>
  <si>
    <t>Brazil</t>
  </si>
  <si>
    <t>Čile</t>
  </si>
  <si>
    <t>Meksiko</t>
  </si>
  <si>
    <t>Indija</t>
  </si>
  <si>
    <t>Indonezija</t>
  </si>
  <si>
    <t>Izrael</t>
  </si>
  <si>
    <t>Japan</t>
  </si>
  <si>
    <t>Jordan</t>
  </si>
  <si>
    <t>Katar</t>
  </si>
  <si>
    <t>Kazahstan</t>
  </si>
  <si>
    <t>Koreja, Republika</t>
  </si>
  <si>
    <t>Kuvajt</t>
  </si>
  <si>
    <t>Oman</t>
  </si>
  <si>
    <t>Tajland</t>
  </si>
  <si>
    <t>Australija</t>
  </si>
  <si>
    <t>Novi Zeland</t>
  </si>
  <si>
    <t>Ukupno strani</t>
  </si>
  <si>
    <t>Ukupno domaći</t>
  </si>
  <si>
    <t>Sveukupno</t>
  </si>
  <si>
    <t xml:space="preserve">SVEUKUPNO </t>
  </si>
  <si>
    <t>KOMERCIJALNI PROMET</t>
  </si>
  <si>
    <t>SVEUKUPNI PROMET</t>
  </si>
  <si>
    <t>NEKOMERCIALNI SMJEŠTAJ</t>
  </si>
  <si>
    <t>Hrvatska</t>
  </si>
  <si>
    <t>Luksemburg</t>
  </si>
  <si>
    <t>Hong Kong, Kina</t>
  </si>
  <si>
    <t>Makao, Kina</t>
  </si>
  <si>
    <t>Ostale afričke zemlje</t>
  </si>
  <si>
    <t>Tajvan, Kina</t>
  </si>
  <si>
    <t>Ujedinjena Kraljevina</t>
  </si>
  <si>
    <t>Ukrajina</t>
  </si>
  <si>
    <t>Kina</t>
  </si>
  <si>
    <t>Ostale zemlje Oceanije</t>
  </si>
  <si>
    <t>Tunis</t>
  </si>
  <si>
    <t>Ostale europske zemlje</t>
  </si>
  <si>
    <t>Ujedinjeni Arapski Emirati</t>
  </si>
  <si>
    <t>Ostale zemlje Južne i Srednje Amerike</t>
  </si>
  <si>
    <t>Ostale zemlje Sjeverne Amerike</t>
  </si>
  <si>
    <t>2022.</t>
  </si>
  <si>
    <t>DRŽAVA</t>
  </si>
  <si>
    <t>INDEKS 22/19</t>
  </si>
  <si>
    <t>PRIVATNI SMJEŠTAJ</t>
  </si>
  <si>
    <t>2023.</t>
  </si>
  <si>
    <t>INDEKS 23/19</t>
  </si>
  <si>
    <t>INDEKS 23/22</t>
  </si>
  <si>
    <t>Ostale azijske zemlje</t>
  </si>
  <si>
    <t>Službena statistika TZO Malinska-Dubašnica,                                                                                                                                                                               po kapacitetima i zemljama, prema podacima                                                                                                                                                                                                iz sustava eVisitor na dan 8.5.2023.                                                                                                                                                                                                                                                                                                                                                                         travanj, 2023.</t>
  </si>
  <si>
    <t>IZVJEŠTAJ PO KAPACITETIMA IV/2023</t>
  </si>
  <si>
    <t>TURISTIČKI PROMET PO ZEMLJAMA  IV/2023</t>
  </si>
  <si>
    <t>Bosna i Hercegovina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</si>
</sst>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#,##0\ &quot;kn&quot;;\-#,##0\ &quot;kn&quot;"/>
    <numFmt numFmtId="42" formatCode="_-* #,##0\ &quot;kn&quot;_-;\-* #,##0\ &quot;kn&quot;_-;_-* &quot;-&quot;\ &quot;kn&quot;_-;_-@_-"/>
    <numFmt numFmtId="164" formatCode="_(* #,##0_);_(* \(#,##0\);_(* &quot;-&quot;_);_(@_)"/>
    <numFmt numFmtId="165" formatCode="_(* #,##0.00_);_(* \(#,##0.00\);_(* &quot;-&quot;??_);_(@_)"/>
    <numFmt numFmtId="166" formatCode="#,##0.0"/>
    <numFmt numFmtId="167" formatCode="#,##0.00\ _k_n"/>
  </numFmts>
  <fonts count="56" x14ac:knownFonts="1">
    <font>
      <sz val="11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rgb="FF0B744D"/>
      <name val="Calibri"/>
      <family val="2"/>
      <scheme val="minor"/>
    </font>
    <font>
      <sz val="11"/>
      <color theme="1"/>
      <name val="Calibri"/>
      <family val="2"/>
      <scheme val="minor"/>
    </font>
    <font>
      <sz val="17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57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4"/>
      <color theme="1"/>
      <name val="Calibri"/>
      <family val="2"/>
    </font>
    <font>
      <sz val="14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sz val="10"/>
      <name val="Tahoma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9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217346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7">
    <xf numFmtId="0" fontId="0" fillId="0" borderId="0"/>
    <xf numFmtId="0" fontId="4" fillId="0" borderId="0" applyFill="0" applyBorder="0">
      <alignment wrapText="1"/>
    </xf>
    <xf numFmtId="0" fontId="6" fillId="2" borderId="0" applyNumberFormat="0" applyProtection="0">
      <alignment horizontal="left" wrapText="1" indent="4"/>
    </xf>
    <xf numFmtId="0" fontId="4" fillId="2" borderId="0" applyNumberFormat="0" applyProtection="0">
      <alignment horizontal="left" wrapText="1" indent="4"/>
    </xf>
    <xf numFmtId="0" fontId="7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5" fontId="14" fillId="0" borderId="0" applyFont="0" applyFill="0" applyBorder="0" applyAlignment="0" applyProtection="0"/>
    <xf numFmtId="16" fontId="9" fillId="0" borderId="0" applyFont="0" applyFill="0" applyBorder="0" applyAlignment="0">
      <alignment horizontal="left"/>
    </xf>
    <xf numFmtId="0" fontId="8" fillId="5" borderId="0" applyNumberFormat="0" applyBorder="0" applyAlignment="0" applyProtection="0"/>
    <xf numFmtId="0" fontId="3" fillId="6" borderId="3" applyNumberFormat="0" applyAlignment="0" applyProtection="0"/>
    <xf numFmtId="0" fontId="14" fillId="3" borderId="4" applyNumberFormat="0" applyFont="0" applyFill="0" applyAlignment="0"/>
    <xf numFmtId="0" fontId="14" fillId="3" borderId="5" applyNumberFormat="0" applyFont="0" applyFill="0" applyAlignment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7" applyNumberFormat="0" applyAlignment="0" applyProtection="0"/>
    <xf numFmtId="0" fontId="22" fillId="11" borderId="8" applyNumberFormat="0" applyAlignment="0" applyProtection="0"/>
    <xf numFmtId="0" fontId="23" fillId="11" borderId="7" applyNumberFormat="0" applyAlignment="0" applyProtection="0"/>
    <xf numFmtId="0" fontId="24" fillId="0" borderId="9" applyNumberFormat="0" applyFill="0" applyAlignment="0" applyProtection="0"/>
    <xf numFmtId="0" fontId="25" fillId="12" borderId="10" applyNumberFormat="0" applyAlignment="0" applyProtection="0"/>
    <xf numFmtId="0" fontId="26" fillId="0" borderId="0" applyNumberFormat="0" applyFill="0" applyBorder="0" applyAlignment="0" applyProtection="0"/>
    <xf numFmtId="0" fontId="14" fillId="13" borderId="11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4" borderId="0" applyNumberFormat="0" applyBorder="0" applyAlignment="0" applyProtection="0"/>
    <xf numFmtId="0" fontId="2" fillId="28" borderId="0" applyNumberFormat="0" applyBorder="0" applyAlignment="0" applyProtection="0"/>
    <xf numFmtId="0" fontId="2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50" fillId="0" borderId="0"/>
  </cellStyleXfs>
  <cellXfs count="298">
    <xf numFmtId="0" fontId="0" fillId="0" borderId="0" xfId="0"/>
    <xf numFmtId="0" fontId="5" fillId="0" borderId="0" xfId="0" applyFont="1"/>
    <xf numFmtId="0" fontId="7" fillId="0" borderId="0" xfId="4"/>
    <xf numFmtId="0" fontId="13" fillId="0" borderId="0" xfId="0" applyFont="1"/>
    <xf numFmtId="0" fontId="35" fillId="0" borderId="34" xfId="0" applyFont="1" applyBorder="1" applyAlignment="1">
      <alignment horizontal="center"/>
    </xf>
    <xf numFmtId="0" fontId="0" fillId="0" borderId="30" xfId="0" applyBorder="1"/>
    <xf numFmtId="3" fontId="0" fillId="0" borderId="30" xfId="0" applyNumberFormat="1" applyBorder="1"/>
    <xf numFmtId="4" fontId="0" fillId="0" borderId="31" xfId="0" applyNumberFormat="1" applyBorder="1"/>
    <xf numFmtId="166" fontId="0" fillId="0" borderId="29" xfId="0" applyNumberFormat="1" applyBorder="1"/>
    <xf numFmtId="166" fontId="0" fillId="0" borderId="30" xfId="0" applyNumberFormat="1" applyBorder="1"/>
    <xf numFmtId="166" fontId="0" fillId="0" borderId="35" xfId="0" applyNumberFormat="1" applyBorder="1"/>
    <xf numFmtId="0" fontId="35" fillId="0" borderId="37" xfId="0" applyFont="1" applyBorder="1" applyAlignment="1">
      <alignment horizontal="center"/>
    </xf>
    <xf numFmtId="4" fontId="0" fillId="0" borderId="29" xfId="0" applyNumberFormat="1" applyBorder="1"/>
    <xf numFmtId="4" fontId="0" fillId="0" borderId="30" xfId="0" applyNumberFormat="1" applyBorder="1"/>
    <xf numFmtId="4" fontId="0" fillId="0" borderId="38" xfId="0" applyNumberFormat="1" applyBorder="1"/>
    <xf numFmtId="4" fontId="0" fillId="0" borderId="39" xfId="0" applyNumberFormat="1" applyBorder="1"/>
    <xf numFmtId="4" fontId="0" fillId="0" borderId="40" xfId="0" applyNumberFormat="1" applyBorder="1"/>
    <xf numFmtId="4" fontId="0" fillId="0" borderId="35" xfId="0" applyNumberFormat="1" applyBorder="1"/>
    <xf numFmtId="0" fontId="35" fillId="0" borderId="41" xfId="0" applyFont="1" applyBorder="1" applyAlignment="1">
      <alignment horizontal="center"/>
    </xf>
    <xf numFmtId="4" fontId="0" fillId="0" borderId="42" xfId="0" applyNumberFormat="1" applyBorder="1"/>
    <xf numFmtId="4" fontId="0" fillId="0" borderId="43" xfId="0" applyNumberFormat="1" applyBorder="1"/>
    <xf numFmtId="4" fontId="0" fillId="0" borderId="44" xfId="0" applyNumberFormat="1" applyBorder="1"/>
    <xf numFmtId="0" fontId="33" fillId="0" borderId="42" xfId="0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0" fontId="33" fillId="0" borderId="49" xfId="0" applyFont="1" applyBorder="1" applyAlignment="1">
      <alignment horizontal="center"/>
    </xf>
    <xf numFmtId="4" fontId="33" fillId="0" borderId="44" xfId="0" applyNumberFormat="1" applyFont="1" applyBorder="1" applyAlignment="1">
      <alignment horizontal="center" wrapText="1"/>
    </xf>
    <xf numFmtId="0" fontId="33" fillId="0" borderId="44" xfId="0" applyFont="1" applyBorder="1" applyAlignment="1">
      <alignment horizontal="center"/>
    </xf>
    <xf numFmtId="3" fontId="41" fillId="0" borderId="30" xfId="0" applyNumberFormat="1" applyFont="1" applyBorder="1"/>
    <xf numFmtId="4" fontId="41" fillId="0" borderId="31" xfId="0" applyNumberFormat="1" applyFont="1" applyBorder="1"/>
    <xf numFmtId="4" fontId="41" fillId="0" borderId="29" xfId="0" applyNumberFormat="1" applyFont="1" applyBorder="1"/>
    <xf numFmtId="4" fontId="41" fillId="0" borderId="30" xfId="0" applyNumberFormat="1" applyFont="1" applyBorder="1"/>
    <xf numFmtId="4" fontId="41" fillId="0" borderId="35" xfId="0" applyNumberFormat="1" applyFont="1" applyBorder="1"/>
    <xf numFmtId="4" fontId="41" fillId="0" borderId="44" xfId="0" applyNumberFormat="1" applyFont="1" applyBorder="1"/>
    <xf numFmtId="0" fontId="33" fillId="37" borderId="28" xfId="0" applyFont="1" applyFill="1" applyBorder="1" applyAlignment="1">
      <alignment horizontal="center"/>
    </xf>
    <xf numFmtId="3" fontId="33" fillId="37" borderId="25" xfId="0" applyNumberFormat="1" applyFont="1" applyFill="1" applyBorder="1"/>
    <xf numFmtId="4" fontId="33" fillId="37" borderId="26" xfId="0" applyNumberFormat="1" applyFont="1" applyFill="1" applyBorder="1"/>
    <xf numFmtId="0" fontId="33" fillId="37" borderId="47" xfId="0" applyFont="1" applyFill="1" applyBorder="1"/>
    <xf numFmtId="3" fontId="33" fillId="37" borderId="47" xfId="0" applyNumberFormat="1" applyFont="1" applyFill="1" applyBorder="1"/>
    <xf numFmtId="4" fontId="33" fillId="37" borderId="48" xfId="0" applyNumberFormat="1" applyFont="1" applyFill="1" applyBorder="1"/>
    <xf numFmtId="0" fontId="39" fillId="37" borderId="28" xfId="0" applyFont="1" applyFill="1" applyBorder="1" applyAlignment="1">
      <alignment horizontal="center"/>
    </xf>
    <xf numFmtId="0" fontId="35" fillId="36" borderId="34" xfId="0" applyFont="1" applyFill="1" applyBorder="1" applyAlignment="1">
      <alignment horizontal="center"/>
    </xf>
    <xf numFmtId="3" fontId="0" fillId="36" borderId="30" xfId="0" applyNumberFormat="1" applyFill="1" applyBorder="1"/>
    <xf numFmtId="4" fontId="0" fillId="36" borderId="31" xfId="0" applyNumberFormat="1" applyFill="1" applyBorder="1"/>
    <xf numFmtId="4" fontId="0" fillId="36" borderId="29" xfId="0" applyNumberFormat="1" applyFill="1" applyBorder="1"/>
    <xf numFmtId="4" fontId="0" fillId="36" borderId="30" xfId="0" applyNumberFormat="1" applyFill="1" applyBorder="1"/>
    <xf numFmtId="4" fontId="0" fillId="36" borderId="35" xfId="0" applyNumberFormat="1" applyFill="1" applyBorder="1"/>
    <xf numFmtId="0" fontId="35" fillId="36" borderId="41" xfId="0" applyFont="1" applyFill="1" applyBorder="1" applyAlignment="1">
      <alignment horizontal="center"/>
    </xf>
    <xf numFmtId="4" fontId="0" fillId="36" borderId="49" xfId="0" applyNumberFormat="1" applyFill="1" applyBorder="1"/>
    <xf numFmtId="4" fontId="0" fillId="36" borderId="43" xfId="0" applyNumberFormat="1" applyFill="1" applyBorder="1"/>
    <xf numFmtId="4" fontId="0" fillId="36" borderId="44" xfId="0" applyNumberFormat="1" applyFill="1" applyBorder="1"/>
    <xf numFmtId="4" fontId="0" fillId="36" borderId="42" xfId="0" applyNumberFormat="1" applyFill="1" applyBorder="1"/>
    <xf numFmtId="4" fontId="0" fillId="38" borderId="31" xfId="0" applyNumberFormat="1" applyFill="1" applyBorder="1"/>
    <xf numFmtId="166" fontId="0" fillId="38" borderId="29" xfId="0" applyNumberFormat="1" applyFill="1" applyBorder="1"/>
    <xf numFmtId="166" fontId="0" fillId="38" borderId="31" xfId="0" applyNumberFormat="1" applyFill="1" applyBorder="1"/>
    <xf numFmtId="4" fontId="0" fillId="0" borderId="49" xfId="0" applyNumberFormat="1" applyBorder="1"/>
    <xf numFmtId="4" fontId="0" fillId="0" borderId="55" xfId="0" applyNumberFormat="1" applyBorder="1"/>
    <xf numFmtId="3" fontId="41" fillId="37" borderId="30" xfId="0" applyNumberFormat="1" applyFont="1" applyFill="1" applyBorder="1"/>
    <xf numFmtId="4" fontId="41" fillId="37" borderId="31" xfId="0" applyNumberFormat="1" applyFont="1" applyFill="1" applyBorder="1"/>
    <xf numFmtId="4" fontId="41" fillId="37" borderId="29" xfId="0" applyNumberFormat="1" applyFont="1" applyFill="1" applyBorder="1"/>
    <xf numFmtId="4" fontId="41" fillId="37" borderId="30" xfId="0" applyNumberFormat="1" applyFont="1" applyFill="1" applyBorder="1"/>
    <xf numFmtId="4" fontId="41" fillId="37" borderId="35" xfId="0" applyNumberFormat="1" applyFont="1" applyFill="1" applyBorder="1"/>
    <xf numFmtId="0" fontId="39" fillId="36" borderId="45" xfId="0" applyFont="1" applyFill="1" applyBorder="1" applyAlignment="1">
      <alignment horizontal="center"/>
    </xf>
    <xf numFmtId="4" fontId="41" fillId="0" borderId="49" xfId="0" applyNumberFormat="1" applyFont="1" applyBorder="1"/>
    <xf numFmtId="4" fontId="41" fillId="0" borderId="43" xfId="0" applyNumberFormat="1" applyFont="1" applyBorder="1"/>
    <xf numFmtId="4" fontId="41" fillId="0" borderId="42" xfId="0" applyNumberFormat="1" applyFont="1" applyBorder="1"/>
    <xf numFmtId="4" fontId="41" fillId="37" borderId="49" xfId="0" applyNumberFormat="1" applyFont="1" applyFill="1" applyBorder="1"/>
    <xf numFmtId="4" fontId="41" fillId="37" borderId="43" xfId="0" applyNumberFormat="1" applyFont="1" applyFill="1" applyBorder="1"/>
    <xf numFmtId="4" fontId="41" fillId="37" borderId="44" xfId="0" applyNumberFormat="1" applyFont="1" applyFill="1" applyBorder="1"/>
    <xf numFmtId="4" fontId="41" fillId="37" borderId="42" xfId="0" applyNumberFormat="1" applyFont="1" applyFill="1" applyBorder="1"/>
    <xf numFmtId="3" fontId="33" fillId="36" borderId="47" xfId="0" applyNumberFormat="1" applyFont="1" applyFill="1" applyBorder="1"/>
    <xf numFmtId="4" fontId="33" fillId="36" borderId="48" xfId="0" applyNumberFormat="1" applyFont="1" applyFill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33" fillId="0" borderId="18" xfId="0" applyFont="1" applyBorder="1" applyAlignment="1">
      <alignment vertical="center"/>
    </xf>
    <xf numFmtId="0" fontId="33" fillId="0" borderId="19" xfId="0" applyFont="1" applyBorder="1" applyAlignment="1">
      <alignment vertical="center"/>
    </xf>
    <xf numFmtId="0" fontId="33" fillId="0" borderId="20" xfId="0" applyFont="1" applyBorder="1" applyAlignment="1">
      <alignment vertical="center"/>
    </xf>
    <xf numFmtId="0" fontId="33" fillId="0" borderId="16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17" xfId="0" applyFont="1" applyBorder="1" applyAlignment="1">
      <alignment vertical="center"/>
    </xf>
    <xf numFmtId="4" fontId="33" fillId="37" borderId="28" xfId="0" applyNumberFormat="1" applyFont="1" applyFill="1" applyBorder="1"/>
    <xf numFmtId="4" fontId="0" fillId="0" borderId="34" xfId="0" applyNumberFormat="1" applyBorder="1"/>
    <xf numFmtId="4" fontId="0" fillId="0" borderId="41" xfId="0" applyNumberFormat="1" applyBorder="1"/>
    <xf numFmtId="4" fontId="33" fillId="37" borderId="45" xfId="0" applyNumberFormat="1" applyFont="1" applyFill="1" applyBorder="1"/>
    <xf numFmtId="4" fontId="0" fillId="0" borderId="37" xfId="0" applyNumberFormat="1" applyBorder="1"/>
    <xf numFmtId="4" fontId="41" fillId="37" borderId="34" xfId="0" applyNumberFormat="1" applyFont="1" applyFill="1" applyBorder="1"/>
    <xf numFmtId="3" fontId="33" fillId="36" borderId="46" xfId="0" applyNumberFormat="1" applyFont="1" applyFill="1" applyBorder="1"/>
    <xf numFmtId="3" fontId="0" fillId="36" borderId="35" xfId="0" applyNumberFormat="1" applyFill="1" applyBorder="1"/>
    <xf numFmtId="3" fontId="33" fillId="37" borderId="32" xfId="0" applyNumberFormat="1" applyFont="1" applyFill="1" applyBorder="1"/>
    <xf numFmtId="3" fontId="41" fillId="0" borderId="35" xfId="0" applyNumberFormat="1" applyFont="1" applyBorder="1"/>
    <xf numFmtId="3" fontId="41" fillId="37" borderId="35" xfId="0" applyNumberFormat="1" applyFont="1" applyFill="1" applyBorder="1"/>
    <xf numFmtId="3" fontId="33" fillId="37" borderId="46" xfId="0" applyNumberFormat="1" applyFont="1" applyFill="1" applyBorder="1"/>
    <xf numFmtId="3" fontId="0" fillId="0" borderId="35" xfId="0" applyNumberFormat="1" applyBorder="1"/>
    <xf numFmtId="3" fontId="33" fillId="37" borderId="56" xfId="0" applyNumberFormat="1" applyFont="1" applyFill="1" applyBorder="1"/>
    <xf numFmtId="3" fontId="0" fillId="0" borderId="29" xfId="0" applyNumberFormat="1" applyBorder="1"/>
    <xf numFmtId="3" fontId="33" fillId="37" borderId="24" xfId="0" applyNumberFormat="1" applyFont="1" applyFill="1" applyBorder="1"/>
    <xf numFmtId="3" fontId="41" fillId="37" borderId="29" xfId="0" applyNumberFormat="1" applyFont="1" applyFill="1" applyBorder="1"/>
    <xf numFmtId="3" fontId="41" fillId="0" borderId="29" xfId="0" applyNumberFormat="1" applyFont="1" applyBorder="1"/>
    <xf numFmtId="3" fontId="33" fillId="36" borderId="56" xfId="0" applyNumberFormat="1" applyFont="1" applyFill="1" applyBorder="1"/>
    <xf numFmtId="3" fontId="0" fillId="36" borderId="29" xfId="0" applyNumberFormat="1" applyFill="1" applyBorder="1"/>
    <xf numFmtId="0" fontId="3" fillId="0" borderId="0" xfId="0" applyFont="1"/>
    <xf numFmtId="4" fontId="5" fillId="0" borderId="0" xfId="0" applyNumberFormat="1" applyFont="1"/>
    <xf numFmtId="0" fontId="9" fillId="0" borderId="0" xfId="4" applyFont="1"/>
    <xf numFmtId="0" fontId="9" fillId="0" borderId="0" xfId="0" applyFont="1"/>
    <xf numFmtId="0" fontId="9" fillId="35" borderId="0" xfId="4" applyFont="1" applyFill="1"/>
    <xf numFmtId="0" fontId="9" fillId="35" borderId="0" xfId="0" applyFont="1" applyFill="1"/>
    <xf numFmtId="0" fontId="3" fillId="0" borderId="14" xfId="0" applyFont="1" applyBorder="1"/>
    <xf numFmtId="0" fontId="40" fillId="0" borderId="18" xfId="0" applyFont="1" applyBorder="1" applyAlignment="1">
      <alignment vertical="center"/>
    </xf>
    <xf numFmtId="0" fontId="40" fillId="0" borderId="19" xfId="0" applyFont="1" applyBorder="1" applyAlignment="1">
      <alignment vertical="center"/>
    </xf>
    <xf numFmtId="0" fontId="40" fillId="0" borderId="20" xfId="0" applyFont="1" applyBorder="1" applyAlignment="1">
      <alignment vertical="center"/>
    </xf>
    <xf numFmtId="0" fontId="43" fillId="0" borderId="0" xfId="0" applyFont="1"/>
    <xf numFmtId="3" fontId="3" fillId="0" borderId="0" xfId="0" applyNumberFormat="1" applyFont="1"/>
    <xf numFmtId="3" fontId="5" fillId="0" borderId="0" xfId="0" applyNumberFormat="1" applyFont="1"/>
    <xf numFmtId="4" fontId="0" fillId="35" borderId="31" xfId="0" applyNumberFormat="1" applyFill="1" applyBorder="1"/>
    <xf numFmtId="166" fontId="0" fillId="35" borderId="29" xfId="0" applyNumberFormat="1" applyFill="1" applyBorder="1"/>
    <xf numFmtId="166" fontId="0" fillId="35" borderId="31" xfId="0" applyNumberFormat="1" applyFill="1" applyBorder="1"/>
    <xf numFmtId="0" fontId="0" fillId="0" borderId="14" xfId="0" applyBorder="1"/>
    <xf numFmtId="4" fontId="0" fillId="0" borderId="0" xfId="0" applyNumberFormat="1"/>
    <xf numFmtId="0" fontId="0" fillId="0" borderId="17" xfId="0" applyBorder="1"/>
    <xf numFmtId="0" fontId="0" fillId="0" borderId="19" xfId="0" applyBorder="1"/>
    <xf numFmtId="0" fontId="0" fillId="0" borderId="20" xfId="0" applyBorder="1"/>
    <xf numFmtId="4" fontId="0" fillId="0" borderId="19" xfId="0" applyNumberFormat="1" applyBorder="1"/>
    <xf numFmtId="0" fontId="0" fillId="35" borderId="0" xfId="0" applyFill="1"/>
    <xf numFmtId="0" fontId="0" fillId="0" borderId="15" xfId="0" applyBorder="1"/>
    <xf numFmtId="3" fontId="0" fillId="38" borderId="35" xfId="0" applyNumberFormat="1" applyFill="1" applyBorder="1"/>
    <xf numFmtId="3" fontId="0" fillId="38" borderId="30" xfId="0" applyNumberFormat="1" applyFill="1" applyBorder="1"/>
    <xf numFmtId="3" fontId="0" fillId="39" borderId="30" xfId="0" applyNumberFormat="1" applyFill="1" applyBorder="1"/>
    <xf numFmtId="3" fontId="0" fillId="35" borderId="30" xfId="0" applyNumberFormat="1" applyFill="1" applyBorder="1"/>
    <xf numFmtId="3" fontId="0" fillId="38" borderId="29" xfId="0" applyNumberFormat="1" applyFill="1" applyBorder="1"/>
    <xf numFmtId="3" fontId="40" fillId="36" borderId="30" xfId="0" applyNumberFormat="1" applyFont="1" applyFill="1" applyBorder="1"/>
    <xf numFmtId="0" fontId="40" fillId="36" borderId="54" xfId="0" applyFont="1" applyFill="1" applyBorder="1"/>
    <xf numFmtId="0" fontId="40" fillId="36" borderId="62" xfId="0" applyFont="1" applyFill="1" applyBorder="1"/>
    <xf numFmtId="3" fontId="0" fillId="37" borderId="35" xfId="0" applyNumberFormat="1" applyFill="1" applyBorder="1"/>
    <xf numFmtId="3" fontId="0" fillId="37" borderId="30" xfId="0" applyNumberFormat="1" applyFill="1" applyBorder="1"/>
    <xf numFmtId="3" fontId="0" fillId="37" borderId="29" xfId="0" applyNumberFormat="1" applyFill="1" applyBorder="1"/>
    <xf numFmtId="4" fontId="0" fillId="37" borderId="31" xfId="0" applyNumberFormat="1" applyFill="1" applyBorder="1"/>
    <xf numFmtId="0" fontId="33" fillId="0" borderId="41" xfId="0" applyFont="1" applyBorder="1" applyAlignment="1">
      <alignment horizontal="center"/>
    </xf>
    <xf numFmtId="3" fontId="0" fillId="38" borderId="46" xfId="0" applyNumberFormat="1" applyFill="1" applyBorder="1"/>
    <xf numFmtId="3" fontId="0" fillId="38" borderId="47" xfId="0" applyNumberFormat="1" applyFill="1" applyBorder="1"/>
    <xf numFmtId="3" fontId="0" fillId="38" borderId="56" xfId="0" applyNumberFormat="1" applyFill="1" applyBorder="1"/>
    <xf numFmtId="4" fontId="0" fillId="38" borderId="48" xfId="0" applyNumberFormat="1" applyFill="1" applyBorder="1"/>
    <xf numFmtId="4" fontId="33" fillId="0" borderId="41" xfId="0" applyNumberFormat="1" applyFont="1" applyBorder="1" applyAlignment="1">
      <alignment horizontal="center" wrapText="1"/>
    </xf>
    <xf numFmtId="4" fontId="0" fillId="38" borderId="45" xfId="0" applyNumberFormat="1" applyFill="1" applyBorder="1"/>
    <xf numFmtId="4" fontId="0" fillId="38" borderId="34" xfId="0" applyNumberFormat="1" applyFill="1" applyBorder="1"/>
    <xf numFmtId="4" fontId="0" fillId="37" borderId="34" xfId="0" applyNumberFormat="1" applyFill="1" applyBorder="1"/>
    <xf numFmtId="4" fontId="0" fillId="35" borderId="34" xfId="0" applyNumberFormat="1" applyFill="1" applyBorder="1"/>
    <xf numFmtId="166" fontId="0" fillId="38" borderId="46" xfId="0" applyNumberFormat="1" applyFill="1" applyBorder="1"/>
    <xf numFmtId="166" fontId="0" fillId="38" borderId="56" xfId="0" applyNumberFormat="1" applyFill="1" applyBorder="1"/>
    <xf numFmtId="166" fontId="0" fillId="38" borderId="48" xfId="0" applyNumberFormat="1" applyFill="1" applyBorder="1"/>
    <xf numFmtId="0" fontId="47" fillId="0" borderId="0" xfId="0" applyFont="1" applyAlignment="1">
      <alignment horizontal="right"/>
    </xf>
    <xf numFmtId="3" fontId="46" fillId="35" borderId="30" xfId="0" applyNumberFormat="1" applyFont="1" applyFill="1" applyBorder="1"/>
    <xf numFmtId="0" fontId="45" fillId="35" borderId="0" xfId="0" applyFont="1" applyFill="1"/>
    <xf numFmtId="3" fontId="0" fillId="35" borderId="0" xfId="0" applyNumberFormat="1" applyFill="1"/>
    <xf numFmtId="0" fontId="0" fillId="0" borderId="39" xfId="0" applyBorder="1"/>
    <xf numFmtId="3" fontId="40" fillId="36" borderId="25" xfId="0" applyNumberFormat="1" applyFont="1" applyFill="1" applyBorder="1"/>
    <xf numFmtId="3" fontId="0" fillId="35" borderId="35" xfId="0" applyNumberFormat="1" applyFill="1" applyBorder="1"/>
    <xf numFmtId="0" fontId="0" fillId="0" borderId="35" xfId="0" applyBorder="1"/>
    <xf numFmtId="0" fontId="0" fillId="0" borderId="38" xfId="0" applyBorder="1"/>
    <xf numFmtId="3" fontId="40" fillId="36" borderId="32" xfId="0" applyNumberFormat="1" applyFont="1" applyFill="1" applyBorder="1"/>
    <xf numFmtId="4" fontId="0" fillId="35" borderId="37" xfId="0" applyNumberFormat="1" applyFill="1" applyBorder="1"/>
    <xf numFmtId="3" fontId="46" fillId="35" borderId="35" xfId="0" applyNumberFormat="1" applyFont="1" applyFill="1" applyBorder="1"/>
    <xf numFmtId="0" fontId="0" fillId="0" borderId="29" xfId="0" applyBorder="1"/>
    <xf numFmtId="0" fontId="0" fillId="0" borderId="55" xfId="0" applyBorder="1"/>
    <xf numFmtId="4" fontId="0" fillId="35" borderId="40" xfId="0" applyNumberFormat="1" applyFill="1" applyBorder="1"/>
    <xf numFmtId="3" fontId="40" fillId="36" borderId="24" xfId="0" applyNumberFormat="1" applyFont="1" applyFill="1" applyBorder="1"/>
    <xf numFmtId="3" fontId="40" fillId="36" borderId="29" xfId="0" applyNumberFormat="1" applyFont="1" applyFill="1" applyBorder="1"/>
    <xf numFmtId="4" fontId="0" fillId="37" borderId="45" xfId="0" applyNumberFormat="1" applyFill="1" applyBorder="1"/>
    <xf numFmtId="4" fontId="0" fillId="35" borderId="45" xfId="0" applyNumberFormat="1" applyFill="1" applyBorder="1"/>
    <xf numFmtId="3" fontId="0" fillId="0" borderId="39" xfId="0" applyNumberFormat="1" applyBorder="1"/>
    <xf numFmtId="3" fontId="48" fillId="0" borderId="30" xfId="0" applyNumberFormat="1" applyFont="1" applyBorder="1"/>
    <xf numFmtId="3" fontId="44" fillId="36" borderId="42" xfId="0" applyNumberFormat="1" applyFont="1" applyFill="1" applyBorder="1"/>
    <xf numFmtId="3" fontId="44" fillId="36" borderId="43" xfId="0" applyNumberFormat="1" applyFont="1" applyFill="1" applyBorder="1"/>
    <xf numFmtId="4" fontId="44" fillId="36" borderId="41" xfId="0" applyNumberFormat="1" applyFont="1" applyFill="1" applyBorder="1"/>
    <xf numFmtId="3" fontId="44" fillId="36" borderId="49" xfId="0" applyNumberFormat="1" applyFont="1" applyFill="1" applyBorder="1"/>
    <xf numFmtId="4" fontId="44" fillId="36" borderId="44" xfId="0" applyNumberFormat="1" applyFont="1" applyFill="1" applyBorder="1"/>
    <xf numFmtId="0" fontId="40" fillId="36" borderId="63" xfId="0" applyFont="1" applyFill="1" applyBorder="1"/>
    <xf numFmtId="4" fontId="44" fillId="36" borderId="28" xfId="0" applyNumberFormat="1" applyFont="1" applyFill="1" applyBorder="1"/>
    <xf numFmtId="4" fontId="44" fillId="36" borderId="26" xfId="0" applyNumberFormat="1" applyFont="1" applyFill="1" applyBorder="1"/>
    <xf numFmtId="4" fontId="49" fillId="36" borderId="28" xfId="0" applyNumberFormat="1" applyFont="1" applyFill="1" applyBorder="1"/>
    <xf numFmtId="3" fontId="44" fillId="36" borderId="35" xfId="0" applyNumberFormat="1" applyFont="1" applyFill="1" applyBorder="1"/>
    <xf numFmtId="3" fontId="44" fillId="36" borderId="30" xfId="0" applyNumberFormat="1" applyFont="1" applyFill="1" applyBorder="1"/>
    <xf numFmtId="4" fontId="44" fillId="36" borderId="34" xfId="0" applyNumberFormat="1" applyFont="1" applyFill="1" applyBorder="1"/>
    <xf numFmtId="4" fontId="44" fillId="36" borderId="31" xfId="0" applyNumberFormat="1" applyFont="1" applyFill="1" applyBorder="1"/>
    <xf numFmtId="4" fontId="49" fillId="36" borderId="34" xfId="0" applyNumberFormat="1" applyFont="1" applyFill="1" applyBorder="1"/>
    <xf numFmtId="0" fontId="0" fillId="0" borderId="64" xfId="0" applyBorder="1"/>
    <xf numFmtId="0" fontId="0" fillId="38" borderId="30" xfId="0" applyFill="1" applyBorder="1"/>
    <xf numFmtId="0" fontId="0" fillId="37" borderId="30" xfId="0" applyFill="1" applyBorder="1"/>
    <xf numFmtId="0" fontId="0" fillId="38" borderId="47" xfId="0" applyFill="1" applyBorder="1"/>
    <xf numFmtId="4" fontId="41" fillId="35" borderId="34" xfId="0" applyNumberFormat="1" applyFont="1" applyFill="1" applyBorder="1"/>
    <xf numFmtId="3" fontId="1" fillId="35" borderId="30" xfId="0" applyNumberFormat="1" applyFont="1" applyFill="1" applyBorder="1"/>
    <xf numFmtId="3" fontId="1" fillId="35" borderId="29" xfId="0" applyNumberFormat="1" applyFont="1" applyFill="1" applyBorder="1"/>
    <xf numFmtId="0" fontId="30" fillId="0" borderId="0" xfId="0" applyFont="1" applyAlignment="1">
      <alignment wrapText="1"/>
    </xf>
    <xf numFmtId="0" fontId="31" fillId="35" borderId="0" xfId="3" applyFont="1" applyFill="1" applyAlignment="1">
      <alignment wrapText="1"/>
    </xf>
    <xf numFmtId="0" fontId="31" fillId="35" borderId="0" xfId="3" applyFont="1" applyFill="1" applyAlignment="1">
      <alignment horizontal="center" vertical="center" wrapText="1"/>
    </xf>
    <xf numFmtId="0" fontId="31" fillId="35" borderId="0" xfId="3" applyFont="1" applyFill="1" applyAlignment="1">
      <alignment vertical="center"/>
    </xf>
    <xf numFmtId="0" fontId="13" fillId="0" borderId="0" xfId="0" applyFont="1" applyAlignment="1">
      <alignment vertical="center"/>
    </xf>
    <xf numFmtId="0" fontId="35" fillId="37" borderId="34" xfId="0" applyFont="1" applyFill="1" applyBorder="1" applyAlignment="1">
      <alignment horizontal="center"/>
    </xf>
    <xf numFmtId="0" fontId="35" fillId="37" borderId="41" xfId="0" applyFont="1" applyFill="1" applyBorder="1" applyAlignment="1">
      <alignment horizontal="center"/>
    </xf>
    <xf numFmtId="0" fontId="51" fillId="0" borderId="41" xfId="0" applyFont="1" applyBorder="1" applyAlignment="1">
      <alignment horizontal="center"/>
    </xf>
    <xf numFmtId="166" fontId="0" fillId="38" borderId="24" xfId="0" applyNumberFormat="1" applyFill="1" applyBorder="1"/>
    <xf numFmtId="166" fontId="0" fillId="38" borderId="26" xfId="0" applyNumberFormat="1" applyFill="1" applyBorder="1"/>
    <xf numFmtId="166" fontId="0" fillId="35" borderId="49" xfId="0" applyNumberFormat="1" applyFill="1" applyBorder="1"/>
    <xf numFmtId="3" fontId="52" fillId="36" borderId="30" xfId="0" applyNumberFormat="1" applyFont="1" applyFill="1" applyBorder="1"/>
    <xf numFmtId="3" fontId="45" fillId="35" borderId="0" xfId="0" applyNumberFormat="1" applyFont="1" applyFill="1" applyAlignment="1">
      <alignment horizontal="center" vertical="center" wrapText="1"/>
    </xf>
    <xf numFmtId="166" fontId="0" fillId="35" borderId="56" xfId="0" applyNumberFormat="1" applyFill="1" applyBorder="1"/>
    <xf numFmtId="166" fontId="0" fillId="37" borderId="56" xfId="0" applyNumberFormat="1" applyFill="1" applyBorder="1"/>
    <xf numFmtId="166" fontId="0" fillId="37" borderId="48" xfId="0" applyNumberFormat="1" applyFill="1" applyBorder="1"/>
    <xf numFmtId="166" fontId="0" fillId="37" borderId="29" xfId="0" applyNumberFormat="1" applyFill="1" applyBorder="1"/>
    <xf numFmtId="166" fontId="0" fillId="35" borderId="48" xfId="0" applyNumberFormat="1" applyFill="1" applyBorder="1"/>
    <xf numFmtId="166" fontId="0" fillId="35" borderId="46" xfId="0" applyNumberFormat="1" applyFill="1" applyBorder="1"/>
    <xf numFmtId="0" fontId="45" fillId="35" borderId="0" xfId="0" applyFont="1" applyFill="1" applyAlignment="1">
      <alignment horizontal="center" vertical="center" wrapText="1"/>
    </xf>
    <xf numFmtId="0" fontId="45" fillId="35" borderId="0" xfId="0" applyFont="1" applyFill="1" applyAlignment="1">
      <alignment horizontal="left" vertical="center" wrapText="1"/>
    </xf>
    <xf numFmtId="3" fontId="41" fillId="35" borderId="0" xfId="0" applyNumberFormat="1" applyFont="1" applyFill="1" applyAlignment="1">
      <alignment horizontal="center" vertical="center" wrapText="1"/>
    </xf>
    <xf numFmtId="4" fontId="41" fillId="35" borderId="0" xfId="0" applyNumberFormat="1" applyFont="1" applyFill="1" applyAlignment="1">
      <alignment horizontal="center" vertical="center" wrapText="1"/>
    </xf>
    <xf numFmtId="166" fontId="41" fillId="35" borderId="0" xfId="0" applyNumberFormat="1" applyFont="1" applyFill="1" applyAlignment="1">
      <alignment horizontal="center" vertical="center" wrapText="1"/>
    </xf>
    <xf numFmtId="3" fontId="41" fillId="35" borderId="0" xfId="0" applyNumberFormat="1" applyFont="1" applyFill="1"/>
    <xf numFmtId="4" fontId="41" fillId="35" borderId="0" xfId="0" applyNumberFormat="1" applyFont="1" applyFill="1"/>
    <xf numFmtId="167" fontId="41" fillId="35" borderId="0" xfId="0" applyNumberFormat="1" applyFont="1" applyFill="1"/>
    <xf numFmtId="2" fontId="41" fillId="35" borderId="0" xfId="0" applyNumberFormat="1" applyFont="1" applyFill="1"/>
    <xf numFmtId="3" fontId="45" fillId="35" borderId="0" xfId="0" applyNumberFormat="1" applyFont="1" applyFill="1"/>
    <xf numFmtId="4" fontId="45" fillId="35" borderId="0" xfId="0" applyNumberFormat="1" applyFont="1" applyFill="1"/>
    <xf numFmtId="167" fontId="45" fillId="35" borderId="0" xfId="0" applyNumberFormat="1" applyFont="1" applyFill="1"/>
    <xf numFmtId="166" fontId="45" fillId="35" borderId="0" xfId="0" applyNumberFormat="1" applyFont="1" applyFill="1"/>
    <xf numFmtId="4" fontId="0" fillId="35" borderId="0" xfId="0" applyNumberFormat="1" applyFill="1"/>
    <xf numFmtId="166" fontId="0" fillId="37" borderId="31" xfId="0" applyNumberFormat="1" applyFill="1" applyBorder="1"/>
    <xf numFmtId="166" fontId="0" fillId="37" borderId="46" xfId="0" applyNumberFormat="1" applyFill="1" applyBorder="1"/>
    <xf numFmtId="166" fontId="3" fillId="0" borderId="0" xfId="0" applyNumberFormat="1" applyFont="1"/>
    <xf numFmtId="3" fontId="3" fillId="0" borderId="0" xfId="0" applyNumberFormat="1" applyFon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52" fillId="0" borderId="30" xfId="0" applyNumberFormat="1" applyFont="1" applyBorder="1"/>
    <xf numFmtId="0" fontId="39" fillId="0" borderId="57" xfId="0" applyFont="1" applyBorder="1" applyAlignment="1">
      <alignment horizontal="center" vertical="center"/>
    </xf>
    <xf numFmtId="0" fontId="39" fillId="0" borderId="58" xfId="0" applyFont="1" applyBorder="1" applyAlignment="1">
      <alignment horizontal="center" vertical="center"/>
    </xf>
    <xf numFmtId="0" fontId="39" fillId="0" borderId="59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61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55" fillId="37" borderId="27" xfId="0" applyFont="1" applyFill="1" applyBorder="1" applyAlignment="1">
      <alignment horizontal="center" vertical="center" wrapText="1"/>
    </xf>
    <xf numFmtId="0" fontId="55" fillId="37" borderId="33" xfId="0" applyFont="1" applyFill="1" applyBorder="1" applyAlignment="1">
      <alignment horizontal="center" vertical="center" wrapText="1"/>
    </xf>
    <xf numFmtId="0" fontId="55" fillId="37" borderId="36" xfId="0" applyFont="1" applyFill="1" applyBorder="1" applyAlignment="1">
      <alignment horizontal="center" vertical="center" wrapText="1"/>
    </xf>
    <xf numFmtId="0" fontId="53" fillId="0" borderId="27" xfId="0" applyFont="1" applyBorder="1" applyAlignment="1">
      <alignment horizontal="center" vertical="center" wrapText="1"/>
    </xf>
    <xf numFmtId="0" fontId="54" fillId="0" borderId="33" xfId="0" applyFont="1" applyBorder="1" applyAlignment="1">
      <alignment horizontal="center" vertical="center" wrapText="1"/>
    </xf>
    <xf numFmtId="0" fontId="54" fillId="0" borderId="36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0" fontId="40" fillId="36" borderId="33" xfId="0" applyFont="1" applyFill="1" applyBorder="1" applyAlignment="1">
      <alignment horizontal="center" vertical="center" wrapText="1"/>
    </xf>
    <xf numFmtId="0" fontId="40" fillId="36" borderId="36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6" fillId="35" borderId="33" xfId="0" applyFont="1" applyFill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8" fillId="0" borderId="33" xfId="0" applyFont="1" applyBorder="1" applyAlignment="1">
      <alignment horizontal="center" vertical="center" wrapText="1"/>
    </xf>
    <xf numFmtId="0" fontId="32" fillId="35" borderId="0" xfId="0" applyFont="1" applyFill="1" applyAlignment="1">
      <alignment horizontal="center" vertical="center"/>
    </xf>
    <xf numFmtId="0" fontId="32" fillId="35" borderId="19" xfId="0" applyFont="1" applyFill="1" applyBorder="1" applyAlignment="1">
      <alignment horizontal="center" vertical="center"/>
    </xf>
    <xf numFmtId="0" fontId="33" fillId="0" borderId="51" xfId="0" applyFont="1" applyBorder="1" applyAlignment="1">
      <alignment horizontal="center"/>
    </xf>
    <xf numFmtId="0" fontId="33" fillId="0" borderId="52" xfId="0" applyFont="1" applyBorder="1" applyAlignment="1">
      <alignment horizontal="center"/>
    </xf>
    <xf numFmtId="0" fontId="33" fillId="0" borderId="53" xfId="0" applyFont="1" applyBorder="1" applyAlignment="1">
      <alignment horizontal="center"/>
    </xf>
    <xf numFmtId="0" fontId="33" fillId="0" borderId="52" xfId="0" applyFont="1" applyBorder="1" applyAlignment="1">
      <alignment horizontal="center" vertical="center"/>
    </xf>
    <xf numFmtId="0" fontId="33" fillId="0" borderId="53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/>
    </xf>
    <xf numFmtId="0" fontId="33" fillId="0" borderId="26" xfId="0" applyFont="1" applyBorder="1" applyAlignment="1">
      <alignment horizontal="center"/>
    </xf>
    <xf numFmtId="0" fontId="33" fillId="0" borderId="50" xfId="0" applyFont="1" applyBorder="1" applyAlignment="1">
      <alignment horizontal="center" vertical="center"/>
    </xf>
    <xf numFmtId="0" fontId="33" fillId="0" borderId="65" xfId="0" applyFont="1" applyBorder="1" applyAlignment="1">
      <alignment horizontal="center" vertical="center"/>
    </xf>
    <xf numFmtId="167" fontId="44" fillId="36" borderId="24" xfId="0" applyNumberFormat="1" applyFont="1" applyFill="1" applyBorder="1"/>
    <xf numFmtId="167" fontId="44" fillId="36" borderId="26" xfId="0" applyNumberFormat="1" applyFont="1" applyFill="1" applyBorder="1"/>
    <xf numFmtId="167" fontId="44" fillId="36" borderId="32" xfId="0" applyNumberFormat="1" applyFont="1" applyFill="1" applyBorder="1"/>
    <xf numFmtId="167" fontId="44" fillId="36" borderId="28" xfId="0" applyNumberFormat="1" applyFont="1" applyFill="1" applyBorder="1"/>
    <xf numFmtId="167" fontId="44" fillId="36" borderId="29" xfId="0" applyNumberFormat="1" applyFont="1" applyFill="1" applyBorder="1"/>
    <xf numFmtId="167" fontId="44" fillId="36" borderId="31" xfId="0" applyNumberFormat="1" applyFont="1" applyFill="1" applyBorder="1"/>
    <xf numFmtId="167" fontId="44" fillId="36" borderId="35" xfId="0" applyNumberFormat="1" applyFont="1" applyFill="1" applyBorder="1"/>
    <xf numFmtId="167" fontId="44" fillId="36" borderId="34" xfId="0" applyNumberFormat="1" applyFont="1" applyFill="1" applyBorder="1"/>
    <xf numFmtId="167" fontId="44" fillId="36" borderId="49" xfId="0" applyNumberFormat="1" applyFont="1" applyFill="1" applyBorder="1"/>
    <xf numFmtId="167" fontId="44" fillId="36" borderId="44" xfId="0" applyNumberFormat="1" applyFont="1" applyFill="1" applyBorder="1"/>
    <xf numFmtId="167" fontId="44" fillId="36" borderId="42" xfId="0" applyNumberFormat="1" applyFont="1" applyFill="1" applyBorder="1"/>
    <xf numFmtId="167" fontId="44" fillId="36" borderId="41" xfId="0" applyNumberFormat="1" applyFont="1" applyFill="1" applyBorder="1"/>
  </cellXfs>
  <cellStyles count="57">
    <cellStyle name="20% - Isticanje1" xfId="35" builtinId="30" customBuiltin="1"/>
    <cellStyle name="20% - Isticanje2" xfId="39" builtinId="34" customBuiltin="1"/>
    <cellStyle name="20% - Isticanje3" xfId="43" builtinId="38" customBuiltin="1"/>
    <cellStyle name="20% - Isticanje4" xfId="47" builtinId="42" customBuiltin="1"/>
    <cellStyle name="20% - Isticanje5" xfId="51" builtinId="46" customBuiltin="1"/>
    <cellStyle name="20% - Isticanje6" xfId="11" builtinId="50" customBuiltin="1"/>
    <cellStyle name="40% - Isticanje1" xfId="36" builtinId="31" customBuiltin="1"/>
    <cellStyle name="40% - Isticanje2" xfId="40" builtinId="35" customBuiltin="1"/>
    <cellStyle name="40% - Isticanje3" xfId="44" builtinId="39" customBuiltin="1"/>
    <cellStyle name="40% - Isticanje4" xfId="48" builtinId="43" customBuiltin="1"/>
    <cellStyle name="40% - Isticanje5" xfId="52" builtinId="47" customBuiltin="1"/>
    <cellStyle name="40% - Isticanje6" xfId="54" builtinId="51" customBuiltin="1"/>
    <cellStyle name="60% - Isticanje1" xfId="37" builtinId="32" customBuiltin="1"/>
    <cellStyle name="60% - Isticanje2" xfId="41" builtinId="36" customBuiltin="1"/>
    <cellStyle name="60% - Isticanje3" xfId="45" builtinId="40" customBuiltin="1"/>
    <cellStyle name="60% - Isticanje4" xfId="49" builtinId="44" customBuiltin="1"/>
    <cellStyle name="60% - Isticanje5" xfId="53" builtinId="48" customBuiltin="1"/>
    <cellStyle name="60% - Isticanje6" xfId="55" builtinId="52" customBuiltin="1"/>
    <cellStyle name="Bilješka" xfId="31" builtinId="10" customBuiltin="1"/>
    <cellStyle name="Datum" xfId="9" xr:uid="{00000000-0005-0000-0000-000003000000}"/>
    <cellStyle name="Desni obrub tablice" xfId="13" xr:uid="{00000000-0005-0000-0000-00000A000000}"/>
    <cellStyle name="Dobro" xfId="22" builtinId="26" customBuiltin="1"/>
    <cellStyle name="Hiperveza" xfId="14" builtinId="8" customBuiltin="1"/>
    <cellStyle name="Isticanje1" xfId="34" builtinId="29" customBuiltin="1"/>
    <cellStyle name="Isticanje2" xfId="38" builtinId="33" customBuiltin="1"/>
    <cellStyle name="Isticanje3" xfId="42" builtinId="37" customBuiltin="1"/>
    <cellStyle name="Isticanje4" xfId="46" builtinId="41" customBuiltin="1"/>
    <cellStyle name="Isticanje5" xfId="50" builtinId="45" customBuiltin="1"/>
    <cellStyle name="Isticanje6" xfId="10" builtinId="49" customBuiltin="1"/>
    <cellStyle name="Izlaz" xfId="26" builtinId="21" customBuiltin="1"/>
    <cellStyle name="Izračun" xfId="27" builtinId="22" customBuiltin="1"/>
    <cellStyle name="Lijevi obrub tablice" xfId="12" xr:uid="{00000000-0005-0000-0000-000008000000}"/>
    <cellStyle name="Loše" xfId="23" builtinId="27" customBuiltin="1"/>
    <cellStyle name="Naslov" xfId="5" hidden="1" xr:uid="{00000000-0005-0000-0000-00000D000000}"/>
    <cellStyle name="Naslov 1" xfId="6" builtinId="16" hidden="1"/>
    <cellStyle name="Naslov 1" xfId="2" xr:uid="{00000000-0005-0000-0000-000005000000}"/>
    <cellStyle name="Naslov 2" xfId="7" builtinId="17" hidden="1"/>
    <cellStyle name="Naslov 2" xfId="3" xr:uid="{00000000-0005-0000-0000-000007000000}"/>
    <cellStyle name="Naslov 3" xfId="20" builtinId="18" customBuiltin="1"/>
    <cellStyle name="Naslov 4" xfId="21" builtinId="19" customBuiltin="1"/>
    <cellStyle name="Neutralno" xfId="24" builtinId="28" customBuiltin="1"/>
    <cellStyle name="Normal 2" xfId="56" xr:uid="{87744C27-3E8C-4C97-A986-530AFA3FCABB}"/>
    <cellStyle name="Normalno" xfId="0" builtinId="0" customBuiltin="1"/>
    <cellStyle name="Početni tekst" xfId="1" xr:uid="{00000000-0005-0000-0000-00000B000000}"/>
    <cellStyle name="Postotak" xfId="19" builtinId="5" customBuiltin="1"/>
    <cellStyle name="Povezana ćelija" xfId="28" builtinId="24" customBuiltin="1"/>
    <cellStyle name="Praćena hiperveza" xfId="15" builtinId="9" customBuiltin="1"/>
    <cellStyle name="Provjera ćelije" xfId="29" builtinId="23" customBuiltin="1"/>
    <cellStyle name="Tekst objašnjenja" xfId="32" builtinId="53" customBuiltin="1"/>
    <cellStyle name="Tekst u stupcu Od Ž do A" xfId="4" xr:uid="{00000000-0005-0000-0000-00000E000000}"/>
    <cellStyle name="Tekst upozorenja" xfId="30" builtinId="11" customBuiltin="1"/>
    <cellStyle name="Ukupni zbroj" xfId="33" builtinId="25" customBuiltin="1"/>
    <cellStyle name="Unos" xfId="25" builtinId="20" customBuiltin="1"/>
    <cellStyle name="Valuta" xfId="8" builtinId="4" customBuiltin="1"/>
    <cellStyle name="Valuta [0]" xfId="18" builtinId="7" customBuiltin="1"/>
    <cellStyle name="Zarez" xfId="16" builtinId="3" customBuiltin="1"/>
    <cellStyle name="Zarez [0]" xfId="17" builtinId="6" customBuiltin="1"/>
  </cellStyles>
  <dxfs count="0"/>
  <tableStyles count="0" defaultTableStyle="TableStyleMedium7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Udio</a:t>
            </a:r>
            <a:r>
              <a:rPr lang="hr-HR" baseline="0"/>
              <a:t> noćenja po smještajnim kapacitetima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 w="6350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7779792913215541E-2"/>
          <c:y val="0.16885060294585991"/>
          <c:w val="0.9030689290145355"/>
          <c:h val="0.52093864916497246"/>
        </c:manualLayout>
      </c:layout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FB0-407F-9B18-C94505825C4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FB0-407F-9B18-C94505825C4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FB0-407F-9B18-C94505825C4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FB0-407F-9B18-C94505825C48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FB0-407F-9B18-C94505825C48}"/>
              </c:ext>
            </c:extLst>
          </c:dPt>
          <c:cat>
            <c:strRef>
              <c:f>'Po kapacitetima'!$L$37:$L$41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  <c:pt idx="4">
                  <c:v>NEKOMERCIALNI SMJEŠTAJ</c:v>
                </c:pt>
              </c:strCache>
            </c:strRef>
          </c:cat>
          <c:val>
            <c:numRef>
              <c:f>'Po kapacitetima'!$M$37:$M$41</c:f>
              <c:numCache>
                <c:formatCode>#,##0.00</c:formatCode>
                <c:ptCount val="5"/>
                <c:pt idx="0">
                  <c:v>48.973057871209377</c:v>
                </c:pt>
                <c:pt idx="1">
                  <c:v>27.769723329708835</c:v>
                </c:pt>
                <c:pt idx="2">
                  <c:v>9.5203576174942608</c:v>
                </c:pt>
                <c:pt idx="3">
                  <c:v>0.10269421287906245</c:v>
                </c:pt>
                <c:pt idx="4">
                  <c:v>13.634166968708469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246-4631-BA92-68AE7B24A4DF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246-4631-BA92-68AE7B24A4D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246-4631-BA92-68AE7B24A4D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246-4631-BA92-68AE7B24A4D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246-4631-BA92-68AE7B24A4DF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246-4631-BA92-68AE7B24A4DF}"/>
              </c:ext>
            </c:extLst>
          </c:dPt>
          <c:cat>
            <c:strRef>
              <c:f>'[1]Turistički promet po kapaciteti'!$M$34:$Q$34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OBJEKTI ZA SMJEŠTAJ</c:v>
                </c:pt>
                <c:pt idx="3">
                  <c:v>KAMPOVI</c:v>
                </c:pt>
                <c:pt idx="4">
                  <c:v>NEKOMERCIJALNI SMJEŠTAJ</c:v>
                </c:pt>
              </c:strCache>
            </c:strRef>
          </c:cat>
          <c:val>
            <c:numRef>
              <c:f>'[1]Turistički promet po kapaciteti'!$M$35:$Q$35</c:f>
              <c:numCache>
                <c:formatCode>General</c:formatCode>
                <c:ptCount val="5"/>
                <c:pt idx="0">
                  <c:v>146</c:v>
                </c:pt>
                <c:pt idx="1">
                  <c:v>474</c:v>
                </c:pt>
                <c:pt idx="2">
                  <c:v>526</c:v>
                </c:pt>
                <c:pt idx="3">
                  <c:v>0</c:v>
                </c:pt>
                <c:pt idx="4">
                  <c:v>1146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46-4631-BA92-68AE7B24A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034261595027278E-2"/>
          <c:y val="0.7549796567699727"/>
          <c:w val="0.90071333855797764"/>
          <c:h val="0.214020209260392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sr-Latn-RS"/>
    </a:p>
  </c:txPr>
  <c:printSettings>
    <c:headerFooter>
      <c:oddHeader>&amp;CStatistički izvještaj za siječanj, 2021.</c:oddHeader>
    </c:headerFooter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 noćenja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'Po kapacitetima'!$M$24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kapacitetima'!$M$25:$M$28</c:f>
              <c:numCache>
                <c:formatCode>#,##0</c:formatCode>
                <c:ptCount val="4"/>
                <c:pt idx="0" formatCode="General">
                  <c:v>17</c:v>
                </c:pt>
                <c:pt idx="1">
                  <c:v>1576</c:v>
                </c:pt>
                <c:pt idx="2">
                  <c:v>4597</c:v>
                </c:pt>
                <c:pt idx="3">
                  <c:v>8107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5-471C-BECF-5FD1AA844B3D}"/>
            </c:ext>
          </c:extLst>
        </c:ser>
        <c:ser>
          <c:idx val="1"/>
          <c:order val="1"/>
          <c:tx>
            <c:strRef>
              <c:f>'Po kapacitetima'!$N$24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kapacitetima'!$N$25:$N$28</c:f>
              <c:numCache>
                <c:formatCode>#,##0</c:formatCode>
                <c:ptCount val="4"/>
                <c:pt idx="0" formatCode="General">
                  <c:v>32</c:v>
                </c:pt>
                <c:pt idx="1">
                  <c:v>1462</c:v>
                </c:pt>
                <c:pt idx="2">
                  <c:v>3867</c:v>
                </c:pt>
                <c:pt idx="3">
                  <c:v>7812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85-471C-BECF-5FD1AA844B3D}"/>
            </c:ext>
          </c:extLst>
        </c:ser>
        <c:ser>
          <c:idx val="2"/>
          <c:order val="2"/>
          <c:tx>
            <c:strRef>
              <c:f>'Po kapacitetima'!$O$24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kapacitetima'!$O$25:$O$28</c:f>
              <c:numCache>
                <c:formatCode>#,##0</c:formatCode>
                <c:ptCount val="4"/>
                <c:pt idx="0" formatCode="General">
                  <c:v>17</c:v>
                </c:pt>
                <c:pt idx="1">
                  <c:v>1274</c:v>
                </c:pt>
                <c:pt idx="2">
                  <c:v>4210</c:v>
                </c:pt>
                <c:pt idx="3">
                  <c:v>8938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85-471C-BECF-5FD1AA844B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25439688"/>
        <c:axId val="298790168"/>
      </c:barChart>
      <c:catAx>
        <c:axId val="525439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98790168"/>
        <c:crosses val="autoZero"/>
        <c:auto val="1"/>
        <c:lblAlgn val="ctr"/>
        <c:lblOffset val="100"/>
        <c:noMultiLvlLbl val="0"/>
      </c:catAx>
      <c:valAx>
        <c:axId val="2987901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2543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</a:t>
            </a:r>
            <a:r>
              <a:rPr lang="hr-HR" baseline="0"/>
              <a:t> dolazaka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 kapacitetima'!$L$13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PRIVATNI SMJEŠTAJ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kapacitetima'!$M$13:$P$13</c:f>
              <c:numCache>
                <c:formatCode>#,##0</c:formatCode>
                <c:ptCount val="4"/>
                <c:pt idx="0">
                  <c:v>2644</c:v>
                </c:pt>
                <c:pt idx="1">
                  <c:v>1138</c:v>
                </c:pt>
                <c:pt idx="2">
                  <c:v>304</c:v>
                </c:pt>
                <c:pt idx="3" formatCode="General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9-4087-9959-5FE74A477D76}"/>
            </c:ext>
          </c:extLst>
        </c:ser>
        <c:ser>
          <c:idx val="1"/>
          <c:order val="1"/>
          <c:tx>
            <c:strRef>
              <c:f>'Po kapacitetima'!$L$14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PRIVATNI SMJEŠTAJ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kapacitetima'!$M$14:$P$14</c:f>
              <c:numCache>
                <c:formatCode>#,##0</c:formatCode>
                <c:ptCount val="4"/>
                <c:pt idx="0">
                  <c:v>2569</c:v>
                </c:pt>
                <c:pt idx="1">
                  <c:v>879</c:v>
                </c:pt>
                <c:pt idx="2">
                  <c:v>228</c:v>
                </c:pt>
                <c:pt idx="3" formatCode="General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9-4087-9959-5FE74A477D76}"/>
            </c:ext>
          </c:extLst>
        </c:ser>
        <c:ser>
          <c:idx val="2"/>
          <c:order val="2"/>
          <c:tx>
            <c:strRef>
              <c:f>'Po kapacitetima'!$L$15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PRIVATNI SMJEŠTAJ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kapacitetima'!$M$15:$P$15</c:f>
              <c:numCache>
                <c:formatCode>#,##0</c:formatCode>
                <c:ptCount val="4"/>
                <c:pt idx="0">
                  <c:v>2830</c:v>
                </c:pt>
                <c:pt idx="1">
                  <c:v>771</c:v>
                </c:pt>
                <c:pt idx="2">
                  <c:v>307</c:v>
                </c:pt>
                <c:pt idx="3" formatCode="General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9-4087-9959-5FE74A477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490160"/>
        <c:axId val="426492688"/>
      </c:barChart>
      <c:catAx>
        <c:axId val="62849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6492688"/>
        <c:crosses val="autoZero"/>
        <c:auto val="1"/>
        <c:lblAlgn val="ctr"/>
        <c:lblOffset val="100"/>
        <c:noMultiLvlLbl val="0"/>
      </c:catAx>
      <c:valAx>
        <c:axId val="42649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28490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TOP TRŽIŠTA</a:t>
            </a:r>
          </a:p>
        </c:rich>
      </c:tx>
      <c:layout>
        <c:manualLayout>
          <c:xMode val="edge"/>
          <c:yMode val="edge"/>
          <c:x val="0.42527293844367015"/>
          <c:y val="2.52465514602247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949705611122932"/>
          <c:y val="0.38293474896579255"/>
          <c:w val="0.66228322810999973"/>
          <c:h val="0.58733931297432329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79D-4842-8DE0-4EE0182CD32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79D-4842-8DE0-4EE0182CD32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79D-4842-8DE0-4EE0182CD32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79D-4842-8DE0-4EE0182CD32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F79D-4842-8DE0-4EE0182CD32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A83-4A18-ABBF-1404BB3D38E1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79D-4842-8DE0-4EE0182CD32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79D-4842-8DE0-4EE0182CD32D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79D-4842-8DE0-4EE0182CD32D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79D-4842-8DE0-4EE0182CD32D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CA83-4A18-ABBF-1404BB3D38E1}"/>
              </c:ext>
            </c:extLst>
          </c:dPt>
          <c:dLbls>
            <c:dLbl>
              <c:idx val="0"/>
              <c:layout>
                <c:manualLayout>
                  <c:x val="-0.15125467393685935"/>
                  <c:y val="7.3855766411549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9D-4842-8DE0-4EE0182CD32D}"/>
                </c:ext>
              </c:extLst>
            </c:dLbl>
            <c:dLbl>
              <c:idx val="1"/>
              <c:layout>
                <c:manualLayout>
                  <c:x val="-0.1165300422095423"/>
                  <c:y val="-0.2108172517267248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9D-4842-8DE0-4EE0182CD32D}"/>
                </c:ext>
              </c:extLst>
            </c:dLbl>
            <c:dLbl>
              <c:idx val="2"/>
              <c:layout>
                <c:manualLayout>
                  <c:x val="-0.15203637773193518"/>
                  <c:y val="-2.8815124039631539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2ACCCF7-A220-44DE-BE74-EACC0B114849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[NAZIV KATEGORIJE]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6AE952F1-57A3-48E9-8868-0624E6534C8B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[POSTOTAK]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782210247993"/>
                      <c:h val="0.301298627513047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79D-4842-8DE0-4EE0182CD32D}"/>
                </c:ext>
              </c:extLst>
            </c:dLbl>
            <c:dLbl>
              <c:idx val="3"/>
              <c:layout>
                <c:manualLayout>
                  <c:x val="-0.18949940259590858"/>
                  <c:y val="6.914161296527252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9D-4842-8DE0-4EE0182CD32D}"/>
                </c:ext>
              </c:extLst>
            </c:dLbl>
            <c:dLbl>
              <c:idx val="4"/>
              <c:layout>
                <c:manualLayout>
                  <c:x val="-0.12325090173526596"/>
                  <c:y val="5.1379858911574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9D-4842-8DE0-4EE0182CD32D}"/>
                </c:ext>
              </c:extLst>
            </c:dLbl>
            <c:dLbl>
              <c:idx val="5"/>
              <c:layout>
                <c:manualLayout>
                  <c:x val="-0.25980353726268363"/>
                  <c:y val="1.83949745912056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83-4A18-ABBF-1404BB3D38E1}"/>
                </c:ext>
              </c:extLst>
            </c:dLbl>
            <c:dLbl>
              <c:idx val="6"/>
              <c:layout>
                <c:manualLayout>
                  <c:x val="-0.17430272749540549"/>
                  <c:y val="-7.80836316118402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9D-4842-8DE0-4EE0182CD32D}"/>
                </c:ext>
              </c:extLst>
            </c:dLbl>
            <c:dLbl>
              <c:idx val="7"/>
              <c:layout>
                <c:manualLayout>
                  <c:x val="5.3614254966829679E-2"/>
                  <c:y val="-7.00326562800149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02138911740507"/>
                      <c:h val="0.152586659419604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79D-4842-8DE0-4EE0182CD32D}"/>
                </c:ext>
              </c:extLst>
            </c:dLbl>
            <c:dLbl>
              <c:idx val="8"/>
              <c:layout>
                <c:manualLayout>
                  <c:x val="0.16813218999216425"/>
                  <c:y val="-7.60278639961985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9D-4842-8DE0-4EE0182CD32D}"/>
                </c:ext>
              </c:extLst>
            </c:dLbl>
            <c:dLbl>
              <c:idx val="9"/>
              <c:layout>
                <c:manualLayout>
                  <c:x val="0.28812869741379082"/>
                  <c:y val="-2.05045041401692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9D-4842-8DE0-4EE0182CD3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zemljama'!$Q$5:$Q$15</c:f>
              <c:strCache>
                <c:ptCount val="10"/>
                <c:pt idx="0">
                  <c:v>Njemačka</c:v>
                </c:pt>
                <c:pt idx="1">
                  <c:v>Austrija</c:v>
                </c:pt>
                <c:pt idx="2">
                  <c:v>Slovenija</c:v>
                </c:pt>
                <c:pt idx="3">
                  <c:v>Hrvatska</c:v>
                </c:pt>
                <c:pt idx="4">
                  <c:v>Italija</c:v>
                </c:pt>
                <c:pt idx="5">
                  <c:v>Slovačka</c:v>
                </c:pt>
                <c:pt idx="6">
                  <c:v>Bosna i Hercegovina</c:v>
                </c:pt>
                <c:pt idx="7">
                  <c:v>Mađarska</c:v>
                </c:pt>
                <c:pt idx="8">
                  <c:v>Poljska</c:v>
                </c:pt>
                <c:pt idx="9">
                  <c:v>Ostale azijske zemlje</c:v>
                </c:pt>
              </c:strCache>
            </c:strRef>
          </c:cat>
          <c:val>
            <c:numRef>
              <c:f>'Po zemljama'!$R$5:$R$15</c:f>
              <c:numCache>
                <c:formatCode>#,##0.00</c:formatCode>
                <c:ptCount val="11"/>
                <c:pt idx="0">
                  <c:v>23.116737777156047</c:v>
                </c:pt>
                <c:pt idx="1">
                  <c:v>18.255578093306287</c:v>
                </c:pt>
                <c:pt idx="2">
                  <c:v>17.465202490032876</c:v>
                </c:pt>
                <c:pt idx="3">
                  <c:v>12.988738896271945</c:v>
                </c:pt>
                <c:pt idx="4">
                  <c:v>3.6161432468350005</c:v>
                </c:pt>
                <c:pt idx="5">
                  <c:v>3.2524305798419251</c:v>
                </c:pt>
                <c:pt idx="6">
                  <c:v>3.1335245156326503</c:v>
                </c:pt>
                <c:pt idx="7">
                  <c:v>2.7977897461005803</c:v>
                </c:pt>
                <c:pt idx="8">
                  <c:v>2.790795271735329</c:v>
                </c:pt>
                <c:pt idx="9">
                  <c:v>2.2871931174372246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D-4842-8DE0-4EE0182CD32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86065</xdr:colOff>
      <xdr:row>3</xdr:row>
      <xdr:rowOff>789226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BE91F089-36CA-454B-AF37-6D9B52A81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18386" cy="2020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11903</xdr:colOff>
      <xdr:row>35</xdr:row>
      <xdr:rowOff>11906</xdr:rowOff>
    </xdr:from>
    <xdr:to>
      <xdr:col>16</xdr:col>
      <xdr:colOff>592094</xdr:colOff>
      <xdr:row>46</xdr:row>
      <xdr:rowOff>166688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EAFFFFE9-A4CC-4313-B85A-6A879305B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12237</xdr:colOff>
      <xdr:row>18</xdr:row>
      <xdr:rowOff>18177</xdr:rowOff>
    </xdr:from>
    <xdr:to>
      <xdr:col>16</xdr:col>
      <xdr:colOff>592351</xdr:colOff>
      <xdr:row>32</xdr:row>
      <xdr:rowOff>174483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7AAAA120-929B-4734-BC53-6ED57B5326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9080</xdr:colOff>
      <xdr:row>4</xdr:row>
      <xdr:rowOff>7903</xdr:rowOff>
    </xdr:from>
    <xdr:to>
      <xdr:col>16</xdr:col>
      <xdr:colOff>589271</xdr:colOff>
      <xdr:row>17</xdr:row>
      <xdr:rowOff>165424</xdr:rowOff>
    </xdr:to>
    <xdr:graphicFrame macro="">
      <xdr:nvGraphicFramePr>
        <xdr:cNvPr id="6" name="Grafikon 5">
          <a:extLst>
            <a:ext uri="{FF2B5EF4-FFF2-40B4-BE49-F238E27FC236}">
              <a16:creationId xmlns:a16="http://schemas.microsoft.com/office/drawing/2014/main" id="{20F2E188-3C1D-4C6A-B202-EBED8476DC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10702</xdr:colOff>
      <xdr:row>3</xdr:row>
      <xdr:rowOff>8009</xdr:rowOff>
    </xdr:from>
    <xdr:to>
      <xdr:col>22</xdr:col>
      <xdr:colOff>601251</xdr:colOff>
      <xdr:row>14</xdr:row>
      <xdr:rowOff>184151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5042F267-BCC5-4132-93B9-38B4B0A0C8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zm-pult/Documents/STATISTIKA/Statistika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vod"/>
      <sheetName val="Turistički promet po kapaciteti"/>
      <sheetName val="Turistički promet po zemljama"/>
    </sheetNames>
    <sheetDataSet>
      <sheetData sheetId="0"/>
      <sheetData sheetId="1">
        <row r="34">
          <cell r="M34" t="str">
            <v>HOTELI</v>
          </cell>
          <cell r="N34" t="str">
            <v>OBJEKTI U DOMAĆINSTVU</v>
          </cell>
          <cell r="O34" t="str">
            <v>OSTALI OBJEKTI ZA SMJEŠTAJ</v>
          </cell>
          <cell r="P34" t="str">
            <v>KAMPOVI</v>
          </cell>
          <cell r="Q34" t="str">
            <v>NEKOMERCIJALNI SMJEŠTAJ</v>
          </cell>
        </row>
        <row r="35">
          <cell r="M35">
            <v>146</v>
          </cell>
          <cell r="N35">
            <v>474</v>
          </cell>
          <cell r="O35">
            <v>526</v>
          </cell>
          <cell r="P35">
            <v>0</v>
          </cell>
          <cell r="Q35">
            <v>1146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Prilagođeno 8">
      <a:dk1>
        <a:sysClr val="windowText" lastClr="000000"/>
      </a:dk1>
      <a:lt1>
        <a:sysClr val="window" lastClr="FFFFFF"/>
      </a:lt1>
      <a:dk2>
        <a:srgbClr val="151515"/>
      </a:dk2>
      <a:lt2>
        <a:srgbClr val="FEEAEA"/>
      </a:lt2>
      <a:accent1>
        <a:srgbClr val="0070C0"/>
      </a:accent1>
      <a:accent2>
        <a:srgbClr val="FE9999"/>
      </a:accent2>
      <a:accent3>
        <a:srgbClr val="FEC1C1"/>
      </a:accent3>
      <a:accent4>
        <a:srgbClr val="40AFFF"/>
      </a:accent4>
      <a:accent5>
        <a:srgbClr val="FFFF00"/>
      </a:accent5>
      <a:accent6>
        <a:srgbClr val="809EC2"/>
      </a:accent6>
      <a:hlink>
        <a:srgbClr val="595959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autoPageBreaks="0"/>
  </sheetPr>
  <dimension ref="A1:F7"/>
  <sheetViews>
    <sheetView showGridLines="0" showRowColHeaders="0" tabSelected="1" zoomScale="158" zoomScaleNormal="158" workbookViewId="0">
      <selection activeCell="A22" sqref="A22"/>
    </sheetView>
  </sheetViews>
  <sheetFormatPr defaultColWidth="11.140625" defaultRowHeight="15" customHeight="1" x14ac:dyDescent="0.25"/>
  <cols>
    <col min="1" max="1" width="119.85546875" style="3" customWidth="1"/>
    <col min="2" max="2" width="3.5703125" style="3" customWidth="1"/>
    <col min="3" max="16384" width="11.140625" style="3"/>
  </cols>
  <sheetData>
    <row r="1" spans="1:6" ht="15" customHeight="1" x14ac:dyDescent="0.3">
      <c r="A1" s="197"/>
      <c r="B1" s="197"/>
      <c r="C1" s="197"/>
      <c r="D1" s="197"/>
    </row>
    <row r="2" spans="1:6" ht="59.25" customHeight="1" x14ac:dyDescent="0.3">
      <c r="A2" s="197"/>
      <c r="B2" s="197"/>
      <c r="C2" s="197"/>
      <c r="D2" s="197"/>
    </row>
    <row r="3" spans="1:6" ht="22.5" customHeight="1" x14ac:dyDescent="0.3">
      <c r="A3" s="197"/>
      <c r="B3" s="197"/>
      <c r="C3" s="197"/>
      <c r="D3" s="197"/>
    </row>
    <row r="4" spans="1:6" ht="200.25" customHeight="1" x14ac:dyDescent="0.25">
      <c r="A4" s="198" t="s">
        <v>106</v>
      </c>
      <c r="B4" s="199"/>
      <c r="C4" s="199"/>
      <c r="D4" s="199"/>
      <c r="E4" s="199"/>
      <c r="F4" s="200"/>
    </row>
    <row r="5" spans="1:6" ht="15" customHeight="1" x14ac:dyDescent="0.3">
      <c r="A5" s="154" t="s">
        <v>0</v>
      </c>
      <c r="B5" s="196"/>
      <c r="C5" s="196"/>
    </row>
    <row r="6" spans="1:6" ht="15" customHeight="1" x14ac:dyDescent="0.3">
      <c r="A6" s="196"/>
      <c r="B6" s="196"/>
      <c r="C6" s="196"/>
    </row>
    <row r="7" spans="1:6" ht="15" customHeight="1" x14ac:dyDescent="0.3">
      <c r="B7" s="196"/>
      <c r="C7" s="196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C72"/>
  <sheetViews>
    <sheetView showGridLines="0" showRowColHeaders="0" zoomScale="80" zoomScaleNormal="80" zoomScalePageLayoutView="60" workbookViewId="0">
      <selection activeCell="H14" sqref="H14"/>
    </sheetView>
  </sheetViews>
  <sheetFormatPr defaultColWidth="9.140625" defaultRowHeight="15" customHeight="1" x14ac:dyDescent="0.25"/>
  <cols>
    <col min="1" max="1" width="18.7109375" style="2" customWidth="1"/>
    <col min="2" max="2" width="10.42578125" style="1" bestFit="1" customWidth="1"/>
    <col min="3" max="3" width="8.5703125" style="1" bestFit="1" customWidth="1"/>
    <col min="4" max="6" width="8.140625" style="1" bestFit="1" customWidth="1"/>
    <col min="7" max="8" width="9.5703125" style="1" bestFit="1" customWidth="1"/>
    <col min="9" max="9" width="9.7109375" style="1" customWidth="1"/>
    <col min="10" max="10" width="8.140625" style="1" bestFit="1" customWidth="1"/>
    <col min="11" max="16384" width="9.140625" style="1"/>
  </cols>
  <sheetData>
    <row r="1" spans="1:29" ht="9.9499999999999993" customHeight="1" x14ac:dyDescent="0.25">
      <c r="A1" s="247" t="s">
        <v>107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</row>
    <row r="2" spans="1:29" ht="9.9499999999999993" customHeight="1" x14ac:dyDescent="0.25">
      <c r="A2" s="247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</row>
    <row r="3" spans="1:29" ht="9.9499999999999993" customHeight="1" thickBot="1" x14ac:dyDescent="0.3">
      <c r="A3" s="248"/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</row>
    <row r="4" spans="1:29" ht="15" customHeight="1" thickBot="1" x14ac:dyDescent="0.3">
      <c r="A4" s="258" t="s">
        <v>1</v>
      </c>
      <c r="B4" s="259"/>
      <c r="C4" s="262" t="s">
        <v>2</v>
      </c>
      <c r="D4" s="263"/>
      <c r="E4" s="263"/>
      <c r="F4" s="264"/>
      <c r="G4" s="262" t="s">
        <v>3</v>
      </c>
      <c r="H4" s="263"/>
      <c r="I4" s="263"/>
      <c r="J4" s="264"/>
      <c r="K4" s="255" t="s">
        <v>80</v>
      </c>
      <c r="L4" s="256"/>
      <c r="M4" s="256"/>
      <c r="N4" s="256"/>
      <c r="O4" s="256"/>
      <c r="P4" s="256"/>
      <c r="Q4" s="257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spans="1:29" ht="15" customHeight="1" thickBot="1" x14ac:dyDescent="0.3">
      <c r="A5" s="260"/>
      <c r="B5" s="261"/>
      <c r="C5" s="236" t="s">
        <v>4</v>
      </c>
      <c r="D5" s="237" t="s">
        <v>5</v>
      </c>
      <c r="E5" s="237" t="s">
        <v>6</v>
      </c>
      <c r="F5" s="238" t="s">
        <v>7</v>
      </c>
      <c r="G5" s="239" t="s">
        <v>4</v>
      </c>
      <c r="H5" s="237" t="s">
        <v>5</v>
      </c>
      <c r="I5" s="237" t="s">
        <v>6</v>
      </c>
      <c r="J5" s="240" t="s">
        <v>7</v>
      </c>
      <c r="K5" s="112"/>
      <c r="L5" s="113"/>
      <c r="M5" s="113"/>
      <c r="N5" s="113"/>
      <c r="O5" s="113"/>
      <c r="P5" s="113"/>
      <c r="Q5" s="114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</row>
    <row r="6" spans="1:29" ht="15" customHeight="1" x14ac:dyDescent="0.25">
      <c r="A6" s="267" t="s">
        <v>8</v>
      </c>
      <c r="B6" s="33" t="s">
        <v>102</v>
      </c>
      <c r="C6" s="100">
        <v>580</v>
      </c>
      <c r="D6" s="34">
        <v>2064</v>
      </c>
      <c r="E6" s="34">
        <f>SUM(C6:D6)</f>
        <v>2644</v>
      </c>
      <c r="F6" s="35">
        <f>E6/E42*100</f>
        <v>60.255241567912485</v>
      </c>
      <c r="G6" s="93">
        <v>1124</v>
      </c>
      <c r="H6" s="34">
        <v>6983</v>
      </c>
      <c r="I6" s="34">
        <f>SUM(G6:H6)</f>
        <v>8107</v>
      </c>
      <c r="J6" s="85">
        <f>I6/I42*100</f>
        <v>48.973057871209377</v>
      </c>
      <c r="K6" s="71"/>
      <c r="L6" s="72"/>
      <c r="M6" s="111"/>
      <c r="N6" s="111"/>
      <c r="O6" s="111"/>
      <c r="P6" s="72"/>
      <c r="Q6" s="73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</row>
    <row r="7" spans="1:29" ht="15" customHeight="1" x14ac:dyDescent="0.25">
      <c r="A7" s="268"/>
      <c r="B7" s="4" t="s">
        <v>98</v>
      </c>
      <c r="C7" s="99">
        <v>488</v>
      </c>
      <c r="D7" s="6">
        <v>2081</v>
      </c>
      <c r="E7" s="6">
        <f>SUM(C7:D7)</f>
        <v>2569</v>
      </c>
      <c r="F7" s="7">
        <f>E7/E43*100</f>
        <v>64.192903548225885</v>
      </c>
      <c r="G7" s="97">
        <v>1012</v>
      </c>
      <c r="H7" s="6">
        <v>6800</v>
      </c>
      <c r="I7" s="6">
        <f>SUM(G7:H7)</f>
        <v>7812</v>
      </c>
      <c r="J7" s="86">
        <f>I7/I43*100</f>
        <v>51.25647923364609</v>
      </c>
      <c r="K7" s="74"/>
      <c r="L7" s="105"/>
      <c r="Q7" s="7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</row>
    <row r="8" spans="1:29" ht="15" customHeight="1" x14ac:dyDescent="0.25">
      <c r="A8" s="268"/>
      <c r="B8" s="4" t="s">
        <v>9</v>
      </c>
      <c r="C8" s="99">
        <v>574</v>
      </c>
      <c r="D8" s="6">
        <v>2256</v>
      </c>
      <c r="E8" s="6">
        <f>SUM(C8:D8)</f>
        <v>2830</v>
      </c>
      <c r="F8" s="7">
        <f>E8/E44*100</f>
        <v>69.499017681728887</v>
      </c>
      <c r="G8" s="97">
        <v>1210</v>
      </c>
      <c r="H8" s="6">
        <v>7728</v>
      </c>
      <c r="I8" s="6">
        <f>SUM(G8:H8)</f>
        <v>8938</v>
      </c>
      <c r="J8" s="86">
        <f>I8/I44*100</f>
        <v>57.720374556021959</v>
      </c>
      <c r="K8" s="74"/>
      <c r="L8" s="105"/>
      <c r="Q8" s="7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</row>
    <row r="9" spans="1:29" ht="15" customHeight="1" x14ac:dyDescent="0.25">
      <c r="A9" s="268"/>
      <c r="B9" s="4" t="s">
        <v>104</v>
      </c>
      <c r="C9" s="8">
        <f>C6/C7*100</f>
        <v>118.85245901639345</v>
      </c>
      <c r="D9" s="9">
        <f>D6/D7*100</f>
        <v>99.183085055261884</v>
      </c>
      <c r="E9" s="9">
        <f>E6/E7*100</f>
        <v>102.91942390035034</v>
      </c>
      <c r="F9" s="7"/>
      <c r="G9" s="10">
        <f>G6/G7*100</f>
        <v>111.06719367588933</v>
      </c>
      <c r="H9" s="9">
        <f>H6/H7*100</f>
        <v>102.69117647058823</v>
      </c>
      <c r="I9" s="9">
        <f>I6/I7*100</f>
        <v>103.77624167946749</v>
      </c>
      <c r="J9" s="86"/>
      <c r="K9" s="74"/>
      <c r="L9" s="105"/>
      <c r="Q9" s="7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</row>
    <row r="10" spans="1:29" ht="15" customHeight="1" x14ac:dyDescent="0.25">
      <c r="A10" s="268"/>
      <c r="B10" s="4" t="s">
        <v>103</v>
      </c>
      <c r="C10" s="8">
        <f>C6/C8*100</f>
        <v>101.04529616724737</v>
      </c>
      <c r="D10" s="9">
        <f>D6/D8*100</f>
        <v>91.489361702127653</v>
      </c>
      <c r="E10" s="9">
        <f>E6/E8*100</f>
        <v>93.427561837455826</v>
      </c>
      <c r="F10" s="7"/>
      <c r="G10" s="10">
        <f>G6/G8*100</f>
        <v>92.892561983471083</v>
      </c>
      <c r="H10" s="9">
        <f>H6/H8*100</f>
        <v>90.35973084886129</v>
      </c>
      <c r="I10" s="9">
        <f>I6/I8*100</f>
        <v>90.702618035354661</v>
      </c>
      <c r="J10" s="86"/>
      <c r="K10" s="74"/>
      <c r="L10" s="105"/>
      <c r="M10" s="105"/>
      <c r="N10" s="105"/>
      <c r="O10" s="105"/>
      <c r="Q10" s="7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</row>
    <row r="11" spans="1:29" ht="15" customHeight="1" thickBot="1" x14ac:dyDescent="0.3">
      <c r="A11" s="269"/>
      <c r="B11" s="18" t="s">
        <v>7</v>
      </c>
      <c r="C11" s="54">
        <f>C6/E6*100</f>
        <v>21.936459909228443</v>
      </c>
      <c r="D11" s="20">
        <f>D6/E6*100</f>
        <v>78.063540090771554</v>
      </c>
      <c r="E11" s="20">
        <f>SUM(C11:D11)</f>
        <v>100</v>
      </c>
      <c r="F11" s="21"/>
      <c r="G11" s="19">
        <f>G6/I6*100</f>
        <v>13.86456149007031</v>
      </c>
      <c r="H11" s="20">
        <f>H6/I6*100</f>
        <v>86.135438509929685</v>
      </c>
      <c r="I11" s="20">
        <f>SUM(G11:H11)</f>
        <v>100</v>
      </c>
      <c r="J11" s="87"/>
      <c r="K11" s="74"/>
      <c r="Q11" s="7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</row>
    <row r="12" spans="1:29" ht="15" customHeight="1" x14ac:dyDescent="0.25">
      <c r="A12" s="270" t="s">
        <v>10</v>
      </c>
      <c r="B12" s="33" t="s">
        <v>102</v>
      </c>
      <c r="C12" s="100">
        <v>145</v>
      </c>
      <c r="D12" s="34">
        <v>993</v>
      </c>
      <c r="E12" s="37">
        <f>SUM(C12:D12)</f>
        <v>1138</v>
      </c>
      <c r="F12" s="38">
        <f>E12/E42*100</f>
        <v>25.934366453965357</v>
      </c>
      <c r="G12" s="96">
        <v>645</v>
      </c>
      <c r="H12" s="37">
        <v>3952</v>
      </c>
      <c r="I12" s="37">
        <f>SUM(G12:H12)</f>
        <v>4597</v>
      </c>
      <c r="J12" s="88">
        <f>I12/I42*100</f>
        <v>27.769723329708835</v>
      </c>
      <c r="K12" s="74"/>
      <c r="M12" s="105" t="s">
        <v>8</v>
      </c>
      <c r="N12" s="105" t="s">
        <v>101</v>
      </c>
      <c r="O12" s="105" t="s">
        <v>11</v>
      </c>
      <c r="P12" s="105" t="s">
        <v>12</v>
      </c>
      <c r="Q12" s="7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</row>
    <row r="13" spans="1:29" ht="15" customHeight="1" x14ac:dyDescent="0.25">
      <c r="A13" s="270"/>
      <c r="B13" s="4" t="s">
        <v>98</v>
      </c>
      <c r="C13" s="99">
        <v>125</v>
      </c>
      <c r="D13" s="6">
        <v>754</v>
      </c>
      <c r="E13" s="6">
        <f>SUM(C13:D13)</f>
        <v>879</v>
      </c>
      <c r="F13" s="7">
        <f>E13/E43*100</f>
        <v>21.964017991004496</v>
      </c>
      <c r="G13" s="97">
        <v>523</v>
      </c>
      <c r="H13" s="6">
        <v>3344</v>
      </c>
      <c r="I13" s="6">
        <f>SUM(G13:H13)</f>
        <v>3867</v>
      </c>
      <c r="J13" s="86">
        <f>I13/I43*100</f>
        <v>25.372350895610523</v>
      </c>
      <c r="K13" s="74"/>
      <c r="L13" s="105" t="str">
        <f>B6</f>
        <v>2023.</v>
      </c>
      <c r="M13" s="116">
        <f>E6</f>
        <v>2644</v>
      </c>
      <c r="N13" s="116">
        <f>E12</f>
        <v>1138</v>
      </c>
      <c r="O13" s="116">
        <f>E18</f>
        <v>304</v>
      </c>
      <c r="P13" s="1">
        <f>E24</f>
        <v>7</v>
      </c>
      <c r="Q13" s="7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</row>
    <row r="14" spans="1:29" ht="15" customHeight="1" x14ac:dyDescent="0.25">
      <c r="A14" s="270"/>
      <c r="B14" s="4" t="s">
        <v>9</v>
      </c>
      <c r="C14" s="99">
        <v>119</v>
      </c>
      <c r="D14" s="6">
        <v>652</v>
      </c>
      <c r="E14" s="6">
        <f>C14+D14</f>
        <v>771</v>
      </c>
      <c r="F14" s="7">
        <f>E14/E44*100</f>
        <v>18.93418467583497</v>
      </c>
      <c r="G14" s="97">
        <v>1235</v>
      </c>
      <c r="H14" s="6">
        <v>2975</v>
      </c>
      <c r="I14" s="6">
        <f>SUM(G14:H14)</f>
        <v>4210</v>
      </c>
      <c r="J14" s="86">
        <f>I14/I44*100</f>
        <v>27.187600904100744</v>
      </c>
      <c r="K14" s="74"/>
      <c r="L14" s="105" t="str">
        <f>B7</f>
        <v>2022.</v>
      </c>
      <c r="M14" s="116">
        <f>E7</f>
        <v>2569</v>
      </c>
      <c r="N14" s="116">
        <f>E13</f>
        <v>879</v>
      </c>
      <c r="O14" s="117">
        <f>E19</f>
        <v>228</v>
      </c>
      <c r="P14" s="1">
        <f>E25</f>
        <v>13</v>
      </c>
      <c r="Q14" s="7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</row>
    <row r="15" spans="1:29" ht="15" customHeight="1" x14ac:dyDescent="0.25">
      <c r="A15" s="270"/>
      <c r="B15" s="4" t="s">
        <v>104</v>
      </c>
      <c r="C15" s="12">
        <f>C12/C13*100</f>
        <v>115.99999999999999</v>
      </c>
      <c r="D15" s="13">
        <f>D12/D13*11</f>
        <v>14.486737400530503</v>
      </c>
      <c r="E15" s="13">
        <f>E12/E13*100</f>
        <v>129.46530147895336</v>
      </c>
      <c r="F15" s="7"/>
      <c r="G15" s="17">
        <f>G12/G13*100</f>
        <v>123.32695984703632</v>
      </c>
      <c r="H15" s="13">
        <f>H12/H13*100</f>
        <v>118.18181818181819</v>
      </c>
      <c r="I15" s="13">
        <f>I12/I13*100</f>
        <v>118.87768295836565</v>
      </c>
      <c r="J15" s="86"/>
      <c r="K15" s="74"/>
      <c r="L15" s="105" t="str">
        <f>B8</f>
        <v>2019.</v>
      </c>
      <c r="M15" s="116">
        <f>E8</f>
        <v>2830</v>
      </c>
      <c r="N15" s="116">
        <f>E14</f>
        <v>771</v>
      </c>
      <c r="O15" s="117">
        <f>E20</f>
        <v>307</v>
      </c>
      <c r="P15" s="1">
        <f>E26</f>
        <v>9</v>
      </c>
      <c r="Q15" s="75"/>
      <c r="S15" s="115"/>
      <c r="T15" s="115"/>
      <c r="U15" s="105"/>
      <c r="V15" s="105"/>
      <c r="W15" s="105"/>
      <c r="X15" s="105"/>
      <c r="Y15" s="105"/>
      <c r="Z15" s="105"/>
      <c r="AA15" s="105"/>
      <c r="AB15" s="115"/>
      <c r="AC15" s="115"/>
    </row>
    <row r="16" spans="1:29" ht="15" customHeight="1" x14ac:dyDescent="0.25">
      <c r="A16" s="270"/>
      <c r="B16" s="4" t="s">
        <v>103</v>
      </c>
      <c r="C16" s="12">
        <f>C12/C14*100</f>
        <v>121.84873949579831</v>
      </c>
      <c r="D16" s="13">
        <f>D12/D14*100</f>
        <v>152.3006134969325</v>
      </c>
      <c r="E16" s="13">
        <f>E12/E14*100</f>
        <v>147.6005188067445</v>
      </c>
      <c r="F16" s="7"/>
      <c r="G16" s="17">
        <f>G12/G14*100</f>
        <v>52.226720647773284</v>
      </c>
      <c r="H16" s="13">
        <f>H12/H14*100</f>
        <v>132.84033613445379</v>
      </c>
      <c r="I16" s="13">
        <f>I12/I14*100</f>
        <v>109.19239904988123</v>
      </c>
      <c r="J16" s="86"/>
      <c r="K16" s="74"/>
      <c r="Q16" s="75"/>
      <c r="S16" s="115"/>
      <c r="T16" s="115"/>
      <c r="U16" s="105"/>
      <c r="V16" s="116"/>
      <c r="W16" s="116"/>
      <c r="X16" s="231"/>
      <c r="Y16" s="232"/>
      <c r="Z16" s="116"/>
      <c r="AA16" s="231"/>
      <c r="AB16" s="115"/>
      <c r="AC16" s="115"/>
    </row>
    <row r="17" spans="1:29" ht="15" customHeight="1" thickBot="1" x14ac:dyDescent="0.3">
      <c r="A17" s="270"/>
      <c r="B17" s="11" t="s">
        <v>7</v>
      </c>
      <c r="C17" s="55">
        <f>C12/E12*100</f>
        <v>12.74165202108963</v>
      </c>
      <c r="D17" s="15">
        <f>D12/E12*100</f>
        <v>87.258347978910365</v>
      </c>
      <c r="E17" s="15">
        <f>SUM(C17:D17)</f>
        <v>100</v>
      </c>
      <c r="F17" s="16"/>
      <c r="G17" s="14">
        <f>G12/I12*100</f>
        <v>14.03088971068088</v>
      </c>
      <c r="H17" s="15">
        <f>H12/I12*100</f>
        <v>85.969110289319119</v>
      </c>
      <c r="I17" s="15">
        <f>SUM(G17:H17)</f>
        <v>100</v>
      </c>
      <c r="J17" s="89"/>
      <c r="K17" s="74"/>
      <c r="Q17" s="75"/>
      <c r="S17" s="115"/>
      <c r="T17" s="115"/>
      <c r="U17" s="105"/>
      <c r="V17" s="116"/>
      <c r="W17" s="116"/>
      <c r="X17" s="233"/>
      <c r="Y17" s="232"/>
      <c r="Z17" s="116"/>
      <c r="AA17" s="233"/>
      <c r="AB17" s="115"/>
      <c r="AC17" s="115"/>
    </row>
    <row r="18" spans="1:29" ht="15" customHeight="1" thickBot="1" x14ac:dyDescent="0.3">
      <c r="A18" s="271" t="s">
        <v>11</v>
      </c>
      <c r="B18" s="33" t="s">
        <v>102</v>
      </c>
      <c r="C18" s="100">
        <v>15</v>
      </c>
      <c r="D18" s="34">
        <v>289</v>
      </c>
      <c r="E18" s="34">
        <f>C18+D18</f>
        <v>304</v>
      </c>
      <c r="F18" s="35">
        <f>E18/E42*100</f>
        <v>6.9279854147675488</v>
      </c>
      <c r="G18" s="93">
        <v>88</v>
      </c>
      <c r="H18" s="34">
        <v>1488</v>
      </c>
      <c r="I18" s="34">
        <f>G18+H18</f>
        <v>1576</v>
      </c>
      <c r="J18" s="85">
        <f>I18/I42*100</f>
        <v>9.5203576174942608</v>
      </c>
      <c r="K18" s="76"/>
      <c r="L18" s="77"/>
      <c r="M18" s="77"/>
      <c r="N18" s="77"/>
      <c r="O18" s="77"/>
      <c r="P18" s="77"/>
      <c r="Q18" s="78"/>
      <c r="S18" s="115"/>
      <c r="T18" s="115"/>
      <c r="U18" s="105"/>
      <c r="V18" s="105"/>
      <c r="W18" s="105"/>
      <c r="X18" s="233"/>
      <c r="Y18" s="234"/>
      <c r="Z18" s="105"/>
      <c r="AA18" s="233"/>
      <c r="AB18" s="115"/>
      <c r="AC18" s="115"/>
    </row>
    <row r="19" spans="1:29" ht="15" customHeight="1" x14ac:dyDescent="0.25">
      <c r="A19" s="272"/>
      <c r="B19" s="4" t="s">
        <v>98</v>
      </c>
      <c r="C19" s="99">
        <v>9</v>
      </c>
      <c r="D19" s="6">
        <v>219</v>
      </c>
      <c r="E19" s="6">
        <f>SUM(C19:D19)</f>
        <v>228</v>
      </c>
      <c r="F19" s="7">
        <f>E19/E43*100</f>
        <v>5.6971514242878563</v>
      </c>
      <c r="G19" s="97">
        <v>200</v>
      </c>
      <c r="H19" s="6">
        <v>1262</v>
      </c>
      <c r="I19" s="6">
        <f>SUM(G19:H19)</f>
        <v>1462</v>
      </c>
      <c r="J19" s="86">
        <f>I19/I43*100</f>
        <v>9.5925464208385289</v>
      </c>
      <c r="K19" s="74"/>
      <c r="Q19" s="75"/>
      <c r="S19" s="115"/>
      <c r="T19" s="115"/>
      <c r="U19" s="105"/>
      <c r="V19" s="116"/>
      <c r="W19" s="116"/>
      <c r="X19" s="233"/>
      <c r="Y19" s="232"/>
      <c r="Z19" s="116"/>
      <c r="AA19" s="105"/>
      <c r="AB19" s="115"/>
      <c r="AC19" s="115"/>
    </row>
    <row r="20" spans="1:29" ht="15" customHeight="1" x14ac:dyDescent="0.25">
      <c r="A20" s="272"/>
      <c r="B20" s="4" t="s">
        <v>9</v>
      </c>
      <c r="C20" s="99">
        <v>27</v>
      </c>
      <c r="D20" s="6">
        <v>280</v>
      </c>
      <c r="E20" s="6">
        <f>C20+D20</f>
        <v>307</v>
      </c>
      <c r="F20" s="7">
        <f>E20/E44*100</f>
        <v>7.5392927308447932</v>
      </c>
      <c r="G20" s="97">
        <v>69</v>
      </c>
      <c r="H20" s="6">
        <v>1205</v>
      </c>
      <c r="I20" s="6">
        <f>G20+H20</f>
        <v>1274</v>
      </c>
      <c r="J20" s="86">
        <f>I20/I44*100</f>
        <v>8.2273167581530515</v>
      </c>
      <c r="K20" s="74"/>
      <c r="Q20" s="7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</row>
    <row r="21" spans="1:29" ht="15" customHeight="1" x14ac:dyDescent="0.25">
      <c r="A21" s="272"/>
      <c r="B21" s="4" t="s">
        <v>104</v>
      </c>
      <c r="C21" s="12">
        <f>C18/C19*100</f>
        <v>166.66666666666669</v>
      </c>
      <c r="D21" s="13">
        <f>D18/D19*100</f>
        <v>131.96347031963472</v>
      </c>
      <c r="E21" s="13">
        <f>E18/E19*100</f>
        <v>133.33333333333331</v>
      </c>
      <c r="F21" s="7"/>
      <c r="G21" s="17">
        <f>G18/G19*100</f>
        <v>44</v>
      </c>
      <c r="H21" s="13">
        <f>H18/H19*100</f>
        <v>117.9080824088748</v>
      </c>
      <c r="I21" s="13">
        <f>I18/I19*100</f>
        <v>107.79753761969903</v>
      </c>
      <c r="J21" s="86"/>
      <c r="K21" s="74"/>
      <c r="Q21" s="7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</row>
    <row r="22" spans="1:29" ht="15" customHeight="1" x14ac:dyDescent="0.25">
      <c r="A22" s="272"/>
      <c r="B22" s="4" t="s">
        <v>103</v>
      </c>
      <c r="C22" s="12">
        <f>C18/C20*100</f>
        <v>55.555555555555557</v>
      </c>
      <c r="D22" s="13">
        <f>D18/D20*100</f>
        <v>103.21428571428572</v>
      </c>
      <c r="E22" s="13">
        <f>E18/E20*100</f>
        <v>99.022801302931597</v>
      </c>
      <c r="F22" s="7"/>
      <c r="G22" s="17">
        <f>G18/G20*100</f>
        <v>127.53623188405795</v>
      </c>
      <c r="H22" s="13">
        <f>H18/H20*100</f>
        <v>123.48547717842324</v>
      </c>
      <c r="I22" s="13">
        <f>I18/I20*100</f>
        <v>123.70486656200943</v>
      </c>
      <c r="J22" s="86"/>
      <c r="K22" s="74"/>
      <c r="Q22" s="7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</row>
    <row r="23" spans="1:29" ht="15" customHeight="1" thickBot="1" x14ac:dyDescent="0.3">
      <c r="A23" s="273"/>
      <c r="B23" s="18" t="s">
        <v>7</v>
      </c>
      <c r="C23" s="54">
        <f>C18/E18*100</f>
        <v>4.9342105263157894</v>
      </c>
      <c r="D23" s="20">
        <f>D18/E18*100</f>
        <v>95.06578947368422</v>
      </c>
      <c r="E23" s="20">
        <f>SUM(C23:D23)</f>
        <v>100.00000000000001</v>
      </c>
      <c r="F23" s="21"/>
      <c r="G23" s="19">
        <f>G18/I18*100</f>
        <v>5.5837563451776653</v>
      </c>
      <c r="H23" s="20">
        <f>H18/I18*100</f>
        <v>94.416243654822338</v>
      </c>
      <c r="I23" s="20">
        <f>SUM(G23:H23)</f>
        <v>100</v>
      </c>
      <c r="J23" s="87"/>
      <c r="K23" s="74"/>
      <c r="Q23" s="7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</row>
    <row r="24" spans="1:29" ht="15" customHeight="1" x14ac:dyDescent="0.25">
      <c r="A24" s="274" t="s">
        <v>12</v>
      </c>
      <c r="B24" s="33" t="s">
        <v>102</v>
      </c>
      <c r="C24" s="98">
        <v>0</v>
      </c>
      <c r="D24" s="37">
        <v>7</v>
      </c>
      <c r="E24" s="36">
        <f>SUM(C24:D24)</f>
        <v>7</v>
      </c>
      <c r="F24" s="38">
        <f>E24/E42*100</f>
        <v>0.15952597994530537</v>
      </c>
      <c r="G24" s="96">
        <v>0</v>
      </c>
      <c r="H24" s="37">
        <v>17</v>
      </c>
      <c r="I24" s="37">
        <f>SUM(G24:H24)</f>
        <v>17</v>
      </c>
      <c r="J24" s="88">
        <f>I24/I42*100</f>
        <v>0.10269421287906245</v>
      </c>
      <c r="K24" s="74"/>
      <c r="M24" s="105" t="str">
        <f>B6</f>
        <v>2023.</v>
      </c>
      <c r="N24" s="105" t="str">
        <f>B7</f>
        <v>2022.</v>
      </c>
      <c r="O24" s="105" t="str">
        <f>B8</f>
        <v>2019.</v>
      </c>
      <c r="Q24" s="7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</row>
    <row r="25" spans="1:29" ht="15" customHeight="1" x14ac:dyDescent="0.25">
      <c r="A25" s="274"/>
      <c r="B25" s="4" t="s">
        <v>98</v>
      </c>
      <c r="C25" s="99">
        <v>0</v>
      </c>
      <c r="D25" s="6">
        <v>13</v>
      </c>
      <c r="E25" s="6">
        <f>SUM(C25:D25)</f>
        <v>13</v>
      </c>
      <c r="F25" s="7">
        <f>E25/E43*100</f>
        <v>0.32483758120939527</v>
      </c>
      <c r="G25" s="97">
        <v>0</v>
      </c>
      <c r="H25" s="6">
        <v>32</v>
      </c>
      <c r="I25" s="6">
        <f>SUM(G25:H25)</f>
        <v>32</v>
      </c>
      <c r="J25" s="86">
        <f>I25/I43*100</f>
        <v>0.20995997637950264</v>
      </c>
      <c r="K25" s="74"/>
      <c r="L25" s="105" t="s">
        <v>12</v>
      </c>
      <c r="M25" s="105">
        <f>I24</f>
        <v>17</v>
      </c>
      <c r="N25" s="105">
        <f>I25</f>
        <v>32</v>
      </c>
      <c r="O25" s="105">
        <f>I26</f>
        <v>17</v>
      </c>
      <c r="Q25" s="7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</row>
    <row r="26" spans="1:29" ht="15" customHeight="1" x14ac:dyDescent="0.25">
      <c r="A26" s="274"/>
      <c r="B26" s="4" t="s">
        <v>9</v>
      </c>
      <c r="C26" s="99">
        <v>0</v>
      </c>
      <c r="D26" s="6">
        <v>9</v>
      </c>
      <c r="E26" s="5">
        <f>SUM(C26:D26)</f>
        <v>9</v>
      </c>
      <c r="F26" s="7">
        <f>E26/E44*100</f>
        <v>0.22102161100196463</v>
      </c>
      <c r="G26" s="97">
        <v>0</v>
      </c>
      <c r="H26" s="6">
        <v>17</v>
      </c>
      <c r="I26" s="5">
        <f>SUM(G26:H26)</f>
        <v>17</v>
      </c>
      <c r="J26" s="86">
        <f>I26/I44*100</f>
        <v>0.10978366160800775</v>
      </c>
      <c r="K26" s="74"/>
      <c r="L26" s="105" t="str">
        <f>A18</f>
        <v>OSTALI UGOSTITELJSKI OBJEKTI ZA SMJEŠTAJ</v>
      </c>
      <c r="M26" s="117">
        <f>I18</f>
        <v>1576</v>
      </c>
      <c r="N26" s="117">
        <f>I19</f>
        <v>1462</v>
      </c>
      <c r="O26" s="117">
        <f>I20</f>
        <v>1274</v>
      </c>
      <c r="Q26" s="7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</row>
    <row r="27" spans="1:29" ht="15" customHeight="1" x14ac:dyDescent="0.25">
      <c r="A27" s="274"/>
      <c r="B27" s="4" t="s">
        <v>104</v>
      </c>
      <c r="C27" s="12" t="e">
        <f>C24/C25*100</f>
        <v>#DIV/0!</v>
      </c>
      <c r="D27" s="13">
        <f>D24/D25*100</f>
        <v>53.846153846153847</v>
      </c>
      <c r="E27" s="13">
        <f>E24/E25*100</f>
        <v>53.846153846153847</v>
      </c>
      <c r="F27" s="7"/>
      <c r="G27" s="17" t="e">
        <f>G24/G25*100</f>
        <v>#DIV/0!</v>
      </c>
      <c r="H27" s="13">
        <f>H24/H25*100</f>
        <v>53.125</v>
      </c>
      <c r="I27" s="6">
        <f>I24/I25*100</f>
        <v>53.125</v>
      </c>
      <c r="J27" s="86"/>
      <c r="K27" s="74"/>
      <c r="L27" s="105" t="s">
        <v>10</v>
      </c>
      <c r="M27" s="117">
        <f>I12</f>
        <v>4597</v>
      </c>
      <c r="N27" s="117">
        <f>I13</f>
        <v>3867</v>
      </c>
      <c r="O27" s="117">
        <f>I14</f>
        <v>4210</v>
      </c>
      <c r="Q27" s="7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</row>
    <row r="28" spans="1:29" ht="15" customHeight="1" x14ac:dyDescent="0.25">
      <c r="A28" s="274"/>
      <c r="B28" s="4" t="s">
        <v>103</v>
      </c>
      <c r="C28" s="12" t="e">
        <f>C24/C26*100</f>
        <v>#DIV/0!</v>
      </c>
      <c r="D28" s="13">
        <f>D24/D26*100</f>
        <v>77.777777777777786</v>
      </c>
      <c r="E28" s="13">
        <f>E24/E26*100</f>
        <v>77.777777777777786</v>
      </c>
      <c r="F28" s="7"/>
      <c r="G28" s="17" t="e">
        <f>G24/G26*100</f>
        <v>#DIV/0!</v>
      </c>
      <c r="H28" s="13">
        <f>H24/H26*100</f>
        <v>100</v>
      </c>
      <c r="I28" s="13">
        <f>I24/I26*100</f>
        <v>100</v>
      </c>
      <c r="J28" s="86"/>
      <c r="K28" s="74"/>
      <c r="L28" s="105" t="s">
        <v>8</v>
      </c>
      <c r="M28" s="117">
        <f>I6</f>
        <v>8107</v>
      </c>
      <c r="N28" s="117">
        <f>I7</f>
        <v>7812</v>
      </c>
      <c r="O28" s="117">
        <f>I8</f>
        <v>8938</v>
      </c>
      <c r="Q28" s="7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</row>
    <row r="29" spans="1:29" ht="15" customHeight="1" thickBot="1" x14ac:dyDescent="0.3">
      <c r="A29" s="274"/>
      <c r="B29" s="11" t="s">
        <v>7</v>
      </c>
      <c r="C29" s="55">
        <f>C24/E24*100</f>
        <v>0</v>
      </c>
      <c r="D29" s="15">
        <f>D24/E24*100</f>
        <v>100</v>
      </c>
      <c r="E29" s="15">
        <f>SUM(C29:D29)</f>
        <v>100</v>
      </c>
      <c r="F29" s="16"/>
      <c r="G29" s="14">
        <f>G24/I24*100</f>
        <v>0</v>
      </c>
      <c r="H29" s="15">
        <f>H24/I24*100</f>
        <v>100</v>
      </c>
      <c r="I29" s="15">
        <f>SUM(G29:H29)</f>
        <v>100</v>
      </c>
      <c r="J29" s="89"/>
      <c r="K29" s="74"/>
      <c r="Q29" s="7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</row>
    <row r="30" spans="1:29" ht="15" customHeight="1" x14ac:dyDescent="0.25">
      <c r="A30" s="249" t="s">
        <v>13</v>
      </c>
      <c r="B30" s="39" t="s">
        <v>102</v>
      </c>
      <c r="C30" s="100">
        <f t="shared" ref="C30:J32" si="0">C6+C12+C18+C24</f>
        <v>740</v>
      </c>
      <c r="D30" s="34">
        <f t="shared" si="0"/>
        <v>3353</v>
      </c>
      <c r="E30" s="34">
        <f t="shared" si="0"/>
        <v>4093</v>
      </c>
      <c r="F30" s="35">
        <f t="shared" si="0"/>
        <v>93.277119416590693</v>
      </c>
      <c r="G30" s="93">
        <f t="shared" si="0"/>
        <v>1857</v>
      </c>
      <c r="H30" s="34">
        <f t="shared" si="0"/>
        <v>12440</v>
      </c>
      <c r="I30" s="34">
        <f>I6+I12+I18+I24</f>
        <v>14297</v>
      </c>
      <c r="J30" s="85">
        <f t="shared" si="0"/>
        <v>86.36583303129153</v>
      </c>
      <c r="K30" s="74"/>
      <c r="Q30" s="7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</row>
    <row r="31" spans="1:29" ht="15" customHeight="1" x14ac:dyDescent="0.25">
      <c r="A31" s="250"/>
      <c r="B31" s="201" t="s">
        <v>98</v>
      </c>
      <c r="C31" s="101">
        <f t="shared" si="0"/>
        <v>622</v>
      </c>
      <c r="D31" s="56">
        <f t="shared" si="0"/>
        <v>3067</v>
      </c>
      <c r="E31" s="56">
        <f t="shared" si="0"/>
        <v>3689</v>
      </c>
      <c r="F31" s="57">
        <f t="shared" si="0"/>
        <v>92.178910544727628</v>
      </c>
      <c r="G31" s="95">
        <f t="shared" si="0"/>
        <v>1735</v>
      </c>
      <c r="H31" s="56">
        <f t="shared" si="0"/>
        <v>11438</v>
      </c>
      <c r="I31" s="56">
        <f t="shared" si="0"/>
        <v>13173</v>
      </c>
      <c r="J31" s="90">
        <f t="shared" si="0"/>
        <v>86.431336526474652</v>
      </c>
      <c r="K31" s="82"/>
      <c r="L31" s="83"/>
      <c r="M31" s="83"/>
      <c r="N31" s="83"/>
      <c r="O31" s="83"/>
      <c r="P31" s="83"/>
      <c r="Q31" s="84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</row>
    <row r="32" spans="1:29" ht="15" customHeight="1" x14ac:dyDescent="0.25">
      <c r="A32" s="250"/>
      <c r="B32" s="201" t="s">
        <v>9</v>
      </c>
      <c r="C32" s="101">
        <f t="shared" si="0"/>
        <v>720</v>
      </c>
      <c r="D32" s="56">
        <f t="shared" si="0"/>
        <v>3197</v>
      </c>
      <c r="E32" s="56">
        <f t="shared" si="0"/>
        <v>3917</v>
      </c>
      <c r="F32" s="57">
        <f t="shared" si="0"/>
        <v>96.193516699410608</v>
      </c>
      <c r="G32" s="95">
        <f t="shared" si="0"/>
        <v>2514</v>
      </c>
      <c r="H32" s="56">
        <f t="shared" si="0"/>
        <v>11925</v>
      </c>
      <c r="I32" s="56">
        <f t="shared" si="0"/>
        <v>14439</v>
      </c>
      <c r="J32" s="90">
        <f t="shared" si="0"/>
        <v>93.245075879883757</v>
      </c>
      <c r="K32" s="82"/>
      <c r="L32" s="83"/>
      <c r="M32" s="83"/>
      <c r="N32" s="83"/>
      <c r="O32" s="83"/>
      <c r="P32" s="83"/>
      <c r="Q32" s="84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</row>
    <row r="33" spans="1:17" ht="15" customHeight="1" thickBot="1" x14ac:dyDescent="0.3">
      <c r="A33" s="250"/>
      <c r="B33" s="201" t="s">
        <v>104</v>
      </c>
      <c r="C33" s="58">
        <f>C30/C31*100</f>
        <v>118.9710610932476</v>
      </c>
      <c r="D33" s="59">
        <f>D30/D31*100</f>
        <v>109.32507336159114</v>
      </c>
      <c r="E33" s="59">
        <f>E30/E31*100</f>
        <v>110.9514773651396</v>
      </c>
      <c r="F33" s="57"/>
      <c r="G33" s="60">
        <f>G30/G31*100</f>
        <v>107.03170028818442</v>
      </c>
      <c r="H33" s="59">
        <f>H30/H31*100</f>
        <v>108.76027277496065</v>
      </c>
      <c r="I33" s="59">
        <f>I30/I31*100</f>
        <v>108.53260456995369</v>
      </c>
      <c r="J33" s="90"/>
      <c r="K33" s="79"/>
      <c r="L33" s="80"/>
      <c r="M33" s="80"/>
      <c r="N33" s="80"/>
      <c r="O33" s="80"/>
      <c r="P33" s="80"/>
      <c r="Q33" s="81"/>
    </row>
    <row r="34" spans="1:17" ht="15" customHeight="1" x14ac:dyDescent="0.25">
      <c r="A34" s="250"/>
      <c r="B34" s="201" t="s">
        <v>103</v>
      </c>
      <c r="C34" s="58">
        <f>C30/C32*100</f>
        <v>102.77777777777777</v>
      </c>
      <c r="D34" s="59">
        <f>D30/D32*100</f>
        <v>104.87957460118862</v>
      </c>
      <c r="E34" s="59">
        <f>E30/E32*100</f>
        <v>104.49323461833035</v>
      </c>
      <c r="F34" s="57"/>
      <c r="G34" s="60">
        <f>G30/G32*100</f>
        <v>73.866348448687347</v>
      </c>
      <c r="H34" s="59">
        <f>H30/H32*100</f>
        <v>104.31865828092243</v>
      </c>
      <c r="I34" s="59">
        <f>I30/I32*100</f>
        <v>99.016552392824991</v>
      </c>
      <c r="J34" s="57"/>
      <c r="K34" s="241" t="s">
        <v>81</v>
      </c>
      <c r="L34" s="242"/>
      <c r="M34" s="242"/>
      <c r="N34" s="242"/>
      <c r="O34" s="242"/>
      <c r="P34" s="242"/>
      <c r="Q34" s="243"/>
    </row>
    <row r="35" spans="1:17" ht="15" customHeight="1" thickBot="1" x14ac:dyDescent="0.3">
      <c r="A35" s="251"/>
      <c r="B35" s="202" t="s">
        <v>7</v>
      </c>
      <c r="C35" s="65">
        <f>C30/E30*100</f>
        <v>18.079648179819202</v>
      </c>
      <c r="D35" s="66">
        <f>D30/E30*100</f>
        <v>81.920351820180798</v>
      </c>
      <c r="E35" s="66">
        <f>SUM(C35:D35)</f>
        <v>100</v>
      </c>
      <c r="F35" s="67"/>
      <c r="G35" s="68">
        <f>G30/I30*100</f>
        <v>12.988738896271945</v>
      </c>
      <c r="H35" s="66">
        <f>H30/I30*100</f>
        <v>87.01126110372806</v>
      </c>
      <c r="I35" s="66">
        <f>SUM(G35:H35)</f>
        <v>100</v>
      </c>
      <c r="J35" s="67"/>
      <c r="K35" s="244"/>
      <c r="L35" s="245"/>
      <c r="M35" s="245"/>
      <c r="N35" s="245"/>
      <c r="O35" s="245"/>
      <c r="P35" s="245"/>
      <c r="Q35" s="246"/>
    </row>
    <row r="36" spans="1:17" ht="15" customHeight="1" x14ac:dyDescent="0.25">
      <c r="A36" s="252" t="s">
        <v>14</v>
      </c>
      <c r="B36" s="33" t="s">
        <v>102</v>
      </c>
      <c r="C36" s="100">
        <v>23</v>
      </c>
      <c r="D36" s="34">
        <v>272</v>
      </c>
      <c r="E36" s="34">
        <f>SUM(C36:D36)</f>
        <v>295</v>
      </c>
      <c r="F36" s="35">
        <f>E36/E42*100</f>
        <v>6.7228805834092977</v>
      </c>
      <c r="G36" s="93">
        <v>205</v>
      </c>
      <c r="H36" s="34">
        <v>2052</v>
      </c>
      <c r="I36" s="34">
        <f>G36+H36</f>
        <v>2257</v>
      </c>
      <c r="J36" s="35">
        <f>I36/I42*100</f>
        <v>13.634166968708469</v>
      </c>
      <c r="K36" s="74"/>
      <c r="Q36" s="75"/>
    </row>
    <row r="37" spans="1:17" ht="15" customHeight="1" x14ac:dyDescent="0.25">
      <c r="A37" s="253"/>
      <c r="B37" s="4" t="s">
        <v>98</v>
      </c>
      <c r="C37" s="102">
        <v>23</v>
      </c>
      <c r="D37" s="27">
        <v>290</v>
      </c>
      <c r="E37" s="174">
        <f>SUM(C37:D37)</f>
        <v>313</v>
      </c>
      <c r="F37" s="28">
        <f>E37/E43*100</f>
        <v>7.8210894552723635</v>
      </c>
      <c r="G37" s="94">
        <v>324</v>
      </c>
      <c r="H37" s="27">
        <v>1744</v>
      </c>
      <c r="I37" s="27">
        <f>G37+H37</f>
        <v>2068</v>
      </c>
      <c r="J37" s="28">
        <f>I37/I43*100</f>
        <v>13.568663473525358</v>
      </c>
      <c r="K37" s="74"/>
      <c r="L37" s="105" t="s">
        <v>8</v>
      </c>
      <c r="M37" s="106">
        <f>J6</f>
        <v>48.973057871209377</v>
      </c>
      <c r="Q37" s="75"/>
    </row>
    <row r="38" spans="1:17" ht="15" customHeight="1" x14ac:dyDescent="0.25">
      <c r="A38" s="253"/>
      <c r="B38" s="4" t="s">
        <v>9</v>
      </c>
      <c r="C38" s="102">
        <v>6</v>
      </c>
      <c r="D38" s="27">
        <v>149</v>
      </c>
      <c r="E38" s="27">
        <f>SUM(C38:D38)</f>
        <v>155</v>
      </c>
      <c r="F38" s="28">
        <f>E38/E44*100</f>
        <v>3.8064833005893908</v>
      </c>
      <c r="G38" s="94">
        <v>28</v>
      </c>
      <c r="H38" s="27">
        <v>1018</v>
      </c>
      <c r="I38" s="27">
        <f>G38+H38</f>
        <v>1046</v>
      </c>
      <c r="J38" s="28">
        <f>I38/I44*100</f>
        <v>6.7549241201162413</v>
      </c>
      <c r="K38" s="74"/>
      <c r="L38" s="105" t="s">
        <v>10</v>
      </c>
      <c r="M38" s="106">
        <f>J12</f>
        <v>27.769723329708835</v>
      </c>
      <c r="Q38" s="75"/>
    </row>
    <row r="39" spans="1:17" ht="15" customHeight="1" x14ac:dyDescent="0.25">
      <c r="A39" s="253"/>
      <c r="B39" s="4" t="s">
        <v>104</v>
      </c>
      <c r="C39" s="29">
        <f>C36/C37*100</f>
        <v>100</v>
      </c>
      <c r="D39" s="30">
        <f>D36/D37*100</f>
        <v>93.793103448275858</v>
      </c>
      <c r="E39" s="30">
        <f>E36/E37*100</f>
        <v>94.249201277955279</v>
      </c>
      <c r="F39" s="28"/>
      <c r="G39" s="31">
        <f>G36/G37*100</f>
        <v>63.271604938271608</v>
      </c>
      <c r="H39" s="30">
        <f>H36/H37*100</f>
        <v>117.66055045871559</v>
      </c>
      <c r="I39" s="30">
        <f>I36/I37*100</f>
        <v>109.13926499032883</v>
      </c>
      <c r="J39" s="28"/>
      <c r="K39" s="74"/>
      <c r="L39" s="105" t="s">
        <v>11</v>
      </c>
      <c r="M39" s="106">
        <f>J18</f>
        <v>9.5203576174942608</v>
      </c>
      <c r="Q39" s="75"/>
    </row>
    <row r="40" spans="1:17" ht="15" customHeight="1" x14ac:dyDescent="0.25">
      <c r="A40" s="253"/>
      <c r="B40" s="4" t="s">
        <v>103</v>
      </c>
      <c r="C40" s="29">
        <f>C36/C38*100</f>
        <v>383.33333333333337</v>
      </c>
      <c r="D40" s="235">
        <f>D36/D38*100</f>
        <v>182.5503355704698</v>
      </c>
      <c r="E40" s="30">
        <f>E36/E38*100</f>
        <v>190.32258064516131</v>
      </c>
      <c r="F40" s="28"/>
      <c r="G40" s="31">
        <f>G36/G38*100</f>
        <v>732.14285714285711</v>
      </c>
      <c r="H40" s="30">
        <f>H36/H38*100</f>
        <v>201.57170923379172</v>
      </c>
      <c r="I40" s="30">
        <f>I36/I38*100</f>
        <v>215.77437858508603</v>
      </c>
      <c r="J40" s="28"/>
      <c r="K40" s="74"/>
      <c r="L40" s="105" t="s">
        <v>12</v>
      </c>
      <c r="M40" s="106">
        <f>J24</f>
        <v>0.10269421287906245</v>
      </c>
      <c r="Q40" s="75"/>
    </row>
    <row r="41" spans="1:17" ht="15" customHeight="1" thickBot="1" x14ac:dyDescent="0.3">
      <c r="A41" s="254"/>
      <c r="B41" s="203" t="s">
        <v>7</v>
      </c>
      <c r="C41" s="62">
        <f>C36/E36*100</f>
        <v>7.796610169491526</v>
      </c>
      <c r="D41" s="63">
        <f>D36/E36*100</f>
        <v>92.20338983050847</v>
      </c>
      <c r="E41" s="63">
        <f>SUM(C41:D41)</f>
        <v>100</v>
      </c>
      <c r="F41" s="32"/>
      <c r="G41" s="64">
        <f>G36/I36*100</f>
        <v>9.0828533451484272</v>
      </c>
      <c r="H41" s="63">
        <f>H36/I36*100</f>
        <v>90.917146654851578</v>
      </c>
      <c r="I41" s="63">
        <f>SUM(G41:H41)</f>
        <v>100</v>
      </c>
      <c r="J41" s="32"/>
      <c r="K41" s="74"/>
      <c r="L41" s="105" t="s">
        <v>82</v>
      </c>
      <c r="M41" s="106">
        <f>J36</f>
        <v>13.634166968708469</v>
      </c>
      <c r="Q41" s="75"/>
    </row>
    <row r="42" spans="1:17" ht="15" customHeight="1" x14ac:dyDescent="0.25">
      <c r="A42" s="265" t="s">
        <v>79</v>
      </c>
      <c r="B42" s="61" t="s">
        <v>102</v>
      </c>
      <c r="C42" s="103">
        <f t="shared" ref="C42:D44" si="1">C30+C36</f>
        <v>763</v>
      </c>
      <c r="D42" s="69">
        <f t="shared" si="1"/>
        <v>3625</v>
      </c>
      <c r="E42" s="69">
        <f>SUM(C42:D42)</f>
        <v>4388</v>
      </c>
      <c r="F42" s="70">
        <f>F6+F12+F18+F24+F36</f>
        <v>99.999999999999986</v>
      </c>
      <c r="G42" s="91">
        <f>G30+G36</f>
        <v>2062</v>
      </c>
      <c r="H42" s="69">
        <f t="shared" ref="G42:H44" si="2">H30+H36</f>
        <v>14492</v>
      </c>
      <c r="I42" s="69">
        <f>SUM(G42:H42)</f>
        <v>16554</v>
      </c>
      <c r="J42" s="70">
        <f>J6+J12+J18+J24+J36</f>
        <v>100</v>
      </c>
      <c r="K42" s="74"/>
      <c r="Q42" s="75"/>
    </row>
    <row r="43" spans="1:17" ht="15" customHeight="1" x14ac:dyDescent="0.25">
      <c r="A43" s="265"/>
      <c r="B43" s="40" t="s">
        <v>98</v>
      </c>
      <c r="C43" s="104">
        <f t="shared" si="1"/>
        <v>645</v>
      </c>
      <c r="D43" s="41">
        <f t="shared" si="1"/>
        <v>3357</v>
      </c>
      <c r="E43" s="41">
        <f>SUM(C43:D43)</f>
        <v>4002</v>
      </c>
      <c r="F43" s="42">
        <f>F31+F37</f>
        <v>99.999999999999986</v>
      </c>
      <c r="G43" s="92">
        <f t="shared" si="2"/>
        <v>2059</v>
      </c>
      <c r="H43" s="41">
        <f t="shared" si="2"/>
        <v>13182</v>
      </c>
      <c r="I43" s="41">
        <f>SUM(G43:H43)</f>
        <v>15241</v>
      </c>
      <c r="J43" s="42">
        <f>J7+J13+J19+J25+J37</f>
        <v>100.00000000000001</v>
      </c>
      <c r="K43" s="74"/>
      <c r="Q43" s="75"/>
    </row>
    <row r="44" spans="1:17" ht="15" customHeight="1" x14ac:dyDescent="0.25">
      <c r="A44" s="265"/>
      <c r="B44" s="40" t="s">
        <v>9</v>
      </c>
      <c r="C44" s="104">
        <f t="shared" si="1"/>
        <v>726</v>
      </c>
      <c r="D44" s="41">
        <f t="shared" si="1"/>
        <v>3346</v>
      </c>
      <c r="E44" s="41">
        <f>SUM(C44:D44)</f>
        <v>4072</v>
      </c>
      <c r="F44" s="42">
        <f>F32+F38</f>
        <v>100</v>
      </c>
      <c r="G44" s="92">
        <f t="shared" si="2"/>
        <v>2542</v>
      </c>
      <c r="H44" s="41">
        <f t="shared" si="2"/>
        <v>12943</v>
      </c>
      <c r="I44" s="207">
        <f>SUM(G44:H44)</f>
        <v>15485</v>
      </c>
      <c r="J44" s="42">
        <f>J32+J38</f>
        <v>100</v>
      </c>
      <c r="K44" s="74"/>
      <c r="Q44" s="75"/>
    </row>
    <row r="45" spans="1:17" ht="15" customHeight="1" x14ac:dyDescent="0.25">
      <c r="A45" s="265"/>
      <c r="B45" s="40" t="s">
        <v>104</v>
      </c>
      <c r="C45" s="43">
        <f>C42/C43*100</f>
        <v>118.29457364341084</v>
      </c>
      <c r="D45" s="44">
        <f>D42/D43*100</f>
        <v>107.98331843908251</v>
      </c>
      <c r="E45" s="44">
        <f>E42/E43*100</f>
        <v>109.64517741129436</v>
      </c>
      <c r="F45" s="42"/>
      <c r="G45" s="45">
        <f>G42/G43*100</f>
        <v>100.14570179698883</v>
      </c>
      <c r="H45" s="44">
        <f>H42/H43*100</f>
        <v>109.93779396146259</v>
      </c>
      <c r="I45" s="44">
        <f>I42/I43*100</f>
        <v>108.61492028082147</v>
      </c>
      <c r="J45" s="42"/>
      <c r="K45" s="74"/>
      <c r="Q45" s="75"/>
    </row>
    <row r="46" spans="1:17" ht="15" customHeight="1" x14ac:dyDescent="0.25">
      <c r="A46" s="265"/>
      <c r="B46" s="40" t="s">
        <v>103</v>
      </c>
      <c r="C46" s="43">
        <f>C42/C44*100</f>
        <v>105.09641873278237</v>
      </c>
      <c r="D46" s="44">
        <f>D42/D44*100</f>
        <v>108.33831440526001</v>
      </c>
      <c r="E46" s="44">
        <f>E42/E44*100</f>
        <v>107.76031434184677</v>
      </c>
      <c r="F46" s="42"/>
      <c r="G46" s="45">
        <f>G42/G44*100</f>
        <v>81.117230527143974</v>
      </c>
      <c r="H46" s="44">
        <f>H42/H44*100</f>
        <v>111.96785907440314</v>
      </c>
      <c r="I46" s="44">
        <f>I42/I44*100</f>
        <v>106.90345495640943</v>
      </c>
      <c r="J46" s="42"/>
      <c r="K46" s="74"/>
      <c r="Q46" s="75"/>
    </row>
    <row r="47" spans="1:17" ht="15" customHeight="1" thickBot="1" x14ac:dyDescent="0.3">
      <c r="A47" s="266"/>
      <c r="B47" s="46" t="s">
        <v>7</v>
      </c>
      <c r="C47" s="47">
        <f>C42/E42*100</f>
        <v>17.388331814038285</v>
      </c>
      <c r="D47" s="48">
        <f>D42/E42*100</f>
        <v>82.611668185961719</v>
      </c>
      <c r="E47" s="48">
        <f>SUM(C47:D47)</f>
        <v>100</v>
      </c>
      <c r="F47" s="49"/>
      <c r="G47" s="50">
        <f>G42/I42*100</f>
        <v>12.456203938625105</v>
      </c>
      <c r="H47" s="48">
        <f>H42/I42*100</f>
        <v>87.543796061374891</v>
      </c>
      <c r="I47" s="48">
        <f>SUM(G47:H47)</f>
        <v>100</v>
      </c>
      <c r="J47" s="49"/>
      <c r="K47" s="76"/>
      <c r="L47" s="77"/>
      <c r="M47" s="77"/>
      <c r="N47" s="77"/>
      <c r="O47" s="77"/>
      <c r="P47" s="77"/>
      <c r="Q47" s="78"/>
    </row>
    <row r="48" spans="1:17" ht="15" customHeight="1" x14ac:dyDescent="0.25">
      <c r="A48" s="107"/>
      <c r="B48" s="108"/>
      <c r="C48" s="108"/>
      <c r="D48" s="108"/>
      <c r="E48" s="108"/>
      <c r="F48" s="108"/>
      <c r="G48" s="108"/>
      <c r="H48" s="108"/>
    </row>
    <row r="49" spans="1:17" ht="15" customHeight="1" x14ac:dyDescent="0.25">
      <c r="A49" s="109"/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</row>
    <row r="50" spans="1:17" ht="15" customHeight="1" x14ac:dyDescent="0.25">
      <c r="A50" s="109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</row>
    <row r="51" spans="1:17" ht="15" customHeight="1" x14ac:dyDescent="0.25">
      <c r="A51" s="109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</row>
    <row r="52" spans="1:17" ht="15" customHeight="1" x14ac:dyDescent="0.25">
      <c r="A52" s="109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</row>
    <row r="53" spans="1:17" ht="15" customHeight="1" x14ac:dyDescent="0.25">
      <c r="A53" s="109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</row>
    <row r="54" spans="1:17" ht="15" customHeight="1" x14ac:dyDescent="0.25">
      <c r="A54" s="109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</row>
    <row r="55" spans="1:17" ht="15" customHeight="1" x14ac:dyDescent="0.25">
      <c r="A55" s="109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</row>
    <row r="56" spans="1:17" ht="15" customHeight="1" x14ac:dyDescent="0.25">
      <c r="A56" s="109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</row>
    <row r="57" spans="1:17" ht="15" customHeight="1" x14ac:dyDescent="0.25">
      <c r="A57" s="109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</row>
    <row r="58" spans="1:17" ht="15" customHeight="1" x14ac:dyDescent="0.25">
      <c r="A58" s="109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</row>
    <row r="59" spans="1:17" ht="15" customHeight="1" x14ac:dyDescent="0.25">
      <c r="A59" s="109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</row>
    <row r="60" spans="1:17" ht="15" customHeight="1" x14ac:dyDescent="0.25">
      <c r="A60" s="109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</row>
    <row r="61" spans="1:17" ht="15" customHeight="1" x14ac:dyDescent="0.25">
      <c r="A61" s="109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</row>
    <row r="62" spans="1:17" ht="15" customHeight="1" x14ac:dyDescent="0.25">
      <c r="A62" s="109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</row>
    <row r="63" spans="1:17" ht="15" customHeight="1" x14ac:dyDescent="0.25">
      <c r="A63" s="109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</row>
    <row r="64" spans="1:17" ht="15" customHeight="1" x14ac:dyDescent="0.25">
      <c r="A64" s="10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</row>
    <row r="65" spans="1:17" ht="15" customHeight="1" x14ac:dyDescent="0.25">
      <c r="A65" s="109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</row>
    <row r="66" spans="1:17" ht="15" customHeight="1" x14ac:dyDescent="0.25">
      <c r="A66" s="109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</row>
    <row r="67" spans="1:17" ht="15" customHeight="1" x14ac:dyDescent="0.25">
      <c r="A67" s="109"/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</row>
    <row r="68" spans="1:17" ht="15" customHeight="1" x14ac:dyDescent="0.25">
      <c r="A68" s="109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</row>
    <row r="69" spans="1:17" ht="15" customHeight="1" x14ac:dyDescent="0.25">
      <c r="A69" s="109"/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</row>
    <row r="70" spans="1:17" ht="15" customHeight="1" x14ac:dyDescent="0.25">
      <c r="A70" s="109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</row>
    <row r="71" spans="1:17" ht="15" customHeight="1" x14ac:dyDescent="0.25">
      <c r="A71" s="109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</row>
    <row r="72" spans="1:17" ht="15" customHeight="1" x14ac:dyDescent="0.25">
      <c r="A72" s="109"/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</row>
  </sheetData>
  <mergeCells count="13">
    <mergeCell ref="A42:A47"/>
    <mergeCell ref="A6:A11"/>
    <mergeCell ref="A12:A17"/>
    <mergeCell ref="A18:A23"/>
    <mergeCell ref="A24:A29"/>
    <mergeCell ref="K34:Q35"/>
    <mergeCell ref="A1:Q3"/>
    <mergeCell ref="A30:A35"/>
    <mergeCell ref="A36:A41"/>
    <mergeCell ref="K4:Q4"/>
    <mergeCell ref="A4:B5"/>
    <mergeCell ref="C4:F4"/>
    <mergeCell ref="G4:J4"/>
  </mergeCells>
  <phoneticPr fontId="42" type="noConversion"/>
  <printOptions horizontalCentered="1"/>
  <pageMargins left="0.15748031496062992" right="0.15748031496062992" top="0.10572916666666667" bottom="0.15748031496062992" header="0" footer="0"/>
  <pageSetup paperSize="9" scale="90" fitToHeight="0" orientation="landscape" horizontalDpi="1200" verticalDpi="1200" r:id="rId1"/>
  <headerFooter differentFirst="1"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82485-A869-498A-BBCC-BFBE6363217E}">
  <dimension ref="A1:AR97"/>
  <sheetViews>
    <sheetView zoomScaleNormal="100" zoomScaleSheetLayoutView="80" zoomScalePageLayoutView="60" workbookViewId="0">
      <selection activeCell="R81" sqref="R81"/>
    </sheetView>
  </sheetViews>
  <sheetFormatPr defaultRowHeight="15" x14ac:dyDescent="0.25"/>
  <cols>
    <col min="1" max="1" width="25.42578125" customWidth="1"/>
    <col min="11" max="14" width="10.28515625" bestFit="1" customWidth="1"/>
    <col min="15" max="16" width="9.28515625" bestFit="1" customWidth="1"/>
    <col min="18" max="18" width="13.42578125" customWidth="1"/>
    <col min="19" max="20" width="11" bestFit="1" customWidth="1"/>
    <col min="21" max="21" width="10.7109375" customWidth="1"/>
    <col min="24" max="24" width="12.140625" customWidth="1"/>
  </cols>
  <sheetData>
    <row r="1" spans="1:44" ht="9.9499999999999993" customHeight="1" x14ac:dyDescent="0.25">
      <c r="A1" s="275" t="s">
        <v>108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</row>
    <row r="2" spans="1:44" ht="9.9499999999999993" customHeight="1" x14ac:dyDescent="0.25">
      <c r="A2" s="275"/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</row>
    <row r="3" spans="1:44" ht="9.9499999999999993" customHeight="1" thickBot="1" x14ac:dyDescent="0.3">
      <c r="A3" s="276"/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</row>
    <row r="4" spans="1:44" x14ac:dyDescent="0.25">
      <c r="A4" s="284" t="s">
        <v>99</v>
      </c>
      <c r="B4" s="277" t="s">
        <v>102</v>
      </c>
      <c r="C4" s="277"/>
      <c r="D4" s="277"/>
      <c r="E4" s="278" t="s">
        <v>98</v>
      </c>
      <c r="F4" s="277"/>
      <c r="G4" s="279"/>
      <c r="H4" s="277" t="s">
        <v>9</v>
      </c>
      <c r="I4" s="277"/>
      <c r="J4" s="277"/>
      <c r="K4" s="280" t="s">
        <v>104</v>
      </c>
      <c r="L4" s="281"/>
      <c r="M4" s="277" t="s">
        <v>103</v>
      </c>
      <c r="N4" s="277"/>
      <c r="O4" s="282" t="s">
        <v>100</v>
      </c>
      <c r="P4" s="283"/>
      <c r="Q4" s="121"/>
      <c r="R4" s="121"/>
      <c r="S4" s="121"/>
      <c r="T4" s="121"/>
      <c r="U4" s="121"/>
      <c r="V4" s="121"/>
      <c r="W4" s="128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</row>
    <row r="5" spans="1:44" ht="30.75" thickBot="1" x14ac:dyDescent="0.3">
      <c r="A5" s="285"/>
      <c r="B5" s="22" t="s">
        <v>15</v>
      </c>
      <c r="C5" s="23" t="s">
        <v>16</v>
      </c>
      <c r="D5" s="146" t="s">
        <v>17</v>
      </c>
      <c r="E5" s="24" t="s">
        <v>15</v>
      </c>
      <c r="F5" s="23" t="s">
        <v>16</v>
      </c>
      <c r="G5" s="25" t="s">
        <v>17</v>
      </c>
      <c r="H5" s="22" t="s">
        <v>15</v>
      </c>
      <c r="I5" s="23" t="s">
        <v>16</v>
      </c>
      <c r="J5" s="146" t="s">
        <v>17</v>
      </c>
      <c r="K5" s="24" t="s">
        <v>15</v>
      </c>
      <c r="L5" s="26" t="s">
        <v>16</v>
      </c>
      <c r="M5" s="22" t="s">
        <v>15</v>
      </c>
      <c r="N5" s="141" t="s">
        <v>16</v>
      </c>
      <c r="O5" s="24" t="s">
        <v>15</v>
      </c>
      <c r="P5" s="26" t="s">
        <v>16</v>
      </c>
      <c r="Q5" t="str">
        <f t="shared" ref="Q5:Q14" si="0">A6</f>
        <v>Njemačka</v>
      </c>
      <c r="R5" s="122">
        <f>D6</f>
        <v>23.116737777156047</v>
      </c>
      <c r="W5" s="123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</row>
    <row r="6" spans="1:44" x14ac:dyDescent="0.25">
      <c r="A6" s="192" t="s">
        <v>22</v>
      </c>
      <c r="B6" s="142">
        <v>671</v>
      </c>
      <c r="C6" s="143">
        <v>3305</v>
      </c>
      <c r="D6" s="147">
        <f t="shared" ref="D6:D37" si="1">IF($C$83&lt;&gt;0,C6/$C$83*100,0)</f>
        <v>23.116737777156047</v>
      </c>
      <c r="E6" s="144">
        <v>695</v>
      </c>
      <c r="F6" s="143">
        <v>3279</v>
      </c>
      <c r="G6" s="145">
        <f t="shared" ref="G6:G37" si="2">IF($F$83&lt;&gt;0,F6/$F$83*100,0)</f>
        <v>24.891824185834661</v>
      </c>
      <c r="H6" s="142">
        <v>848</v>
      </c>
      <c r="I6" s="143">
        <v>4215</v>
      </c>
      <c r="J6" s="147">
        <f t="shared" ref="J6:J37" si="3">IF($I$83&lt;&gt;0,I6/$I$83*100,0)</f>
        <v>29.191772283399125</v>
      </c>
      <c r="K6" s="152">
        <f t="shared" ref="K6:K37" si="4">IF(OR(B6&lt;&gt;0)*(E6&lt;&gt;0),B6/E6*100," ")</f>
        <v>96.546762589928065</v>
      </c>
      <c r="L6" s="153">
        <f t="shared" ref="L6:L37" si="5">IF(OR(C6&lt;&gt;0)*(F6&lt;&gt;0),C6/F6*100," ")</f>
        <v>100.79292467215615</v>
      </c>
      <c r="M6" s="204">
        <f t="shared" ref="M6:M37" si="6">IF(OR(B6&lt;&gt;0)*(H6&lt;&gt;0),B6/H6*100," ")</f>
        <v>79.127358490566039</v>
      </c>
      <c r="N6" s="205">
        <f t="shared" ref="N6:N37" si="7">IF(OR(C6&lt;&gt;0)*(I6&lt;&gt;0),C6/I6*100," ")</f>
        <v>78.410438908659557</v>
      </c>
      <c r="O6" s="151">
        <f>IF(OR(E6&lt;&gt;0)*(H6&lt;&gt;0),E6/H6*100," ")</f>
        <v>81.95754716981132</v>
      </c>
      <c r="P6" s="153">
        <f>IF(OR(F6&lt;&gt;0)*(I6&lt;&gt;0),F6/I6*100," ")</f>
        <v>77.793594306049812</v>
      </c>
      <c r="Q6" t="str">
        <f t="shared" si="0"/>
        <v>Austrija</v>
      </c>
      <c r="R6" s="122">
        <f t="shared" ref="R6:R14" si="8">D7</f>
        <v>18.255578093306287</v>
      </c>
      <c r="W6" s="123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</row>
    <row r="7" spans="1:44" x14ac:dyDescent="0.25">
      <c r="A7" s="190" t="s">
        <v>28</v>
      </c>
      <c r="B7" s="129">
        <v>689</v>
      </c>
      <c r="C7" s="130">
        <v>2610</v>
      </c>
      <c r="D7" s="148">
        <f t="shared" si="1"/>
        <v>18.255578093306287</v>
      </c>
      <c r="E7" s="133">
        <v>893</v>
      </c>
      <c r="F7" s="130">
        <v>3279</v>
      </c>
      <c r="G7" s="51">
        <f t="shared" si="2"/>
        <v>24.891824185834661</v>
      </c>
      <c r="H7" s="129">
        <v>658</v>
      </c>
      <c r="I7" s="130">
        <v>2236</v>
      </c>
      <c r="J7" s="147">
        <f t="shared" si="3"/>
        <v>15.485836969319205</v>
      </c>
      <c r="K7" s="152">
        <f t="shared" si="4"/>
        <v>77.15565509518477</v>
      </c>
      <c r="L7" s="153">
        <f t="shared" si="5"/>
        <v>79.597438243366881</v>
      </c>
      <c r="M7" s="52">
        <f t="shared" si="6"/>
        <v>104.7112462006079</v>
      </c>
      <c r="N7" s="53">
        <f t="shared" si="7"/>
        <v>116.7262969588551</v>
      </c>
      <c r="O7" s="151">
        <f t="shared" ref="O7:O38" si="9">IF(OR(E7&lt;&gt;0)*(H7&lt;&gt;0),E7/H7*100," ")</f>
        <v>135.71428571428572</v>
      </c>
      <c r="P7" s="153">
        <f t="shared" ref="P7:P70" si="10">IF(OR(F7&lt;&gt;0)*(I7&lt;&gt;0),F7/I7*100," ")</f>
        <v>146.64579606440071</v>
      </c>
      <c r="Q7" t="str">
        <f t="shared" si="0"/>
        <v>Slovenija</v>
      </c>
      <c r="R7" s="122">
        <f t="shared" si="8"/>
        <v>17.465202490032876</v>
      </c>
      <c r="W7" s="123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</row>
    <row r="8" spans="1:44" x14ac:dyDescent="0.25">
      <c r="A8" s="190" t="s">
        <v>20</v>
      </c>
      <c r="B8" s="129">
        <v>957</v>
      </c>
      <c r="C8" s="130">
        <v>2497</v>
      </c>
      <c r="D8" s="148">
        <f t="shared" si="1"/>
        <v>17.465202490032876</v>
      </c>
      <c r="E8" s="133">
        <v>656</v>
      </c>
      <c r="F8" s="130">
        <v>1641</v>
      </c>
      <c r="G8" s="51">
        <f t="shared" si="2"/>
        <v>12.457299020724207</v>
      </c>
      <c r="H8" s="129">
        <v>695</v>
      </c>
      <c r="I8" s="130">
        <v>1636</v>
      </c>
      <c r="J8" s="147">
        <f t="shared" si="3"/>
        <v>11.330424544636056</v>
      </c>
      <c r="K8" s="152">
        <f t="shared" si="4"/>
        <v>145.88414634146341</v>
      </c>
      <c r="L8" s="153">
        <f t="shared" si="5"/>
        <v>152.16331505179767</v>
      </c>
      <c r="M8" s="52">
        <f t="shared" si="6"/>
        <v>137.69784172661869</v>
      </c>
      <c r="N8" s="53">
        <f t="shared" si="7"/>
        <v>152.62836185819071</v>
      </c>
      <c r="O8" s="151">
        <f t="shared" si="9"/>
        <v>94.388489208633104</v>
      </c>
      <c r="P8" s="153">
        <f t="shared" si="10"/>
        <v>100.30562347188263</v>
      </c>
      <c r="Q8" t="str">
        <f t="shared" si="0"/>
        <v>Hrvatska</v>
      </c>
      <c r="R8" s="122">
        <f t="shared" si="8"/>
        <v>12.988738896271945</v>
      </c>
      <c r="W8" s="123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</row>
    <row r="9" spans="1:44" x14ac:dyDescent="0.25">
      <c r="A9" s="190" t="s">
        <v>83</v>
      </c>
      <c r="B9" s="129">
        <v>740</v>
      </c>
      <c r="C9" s="130">
        <v>1857</v>
      </c>
      <c r="D9" s="148">
        <f t="shared" si="1"/>
        <v>12.988738896271945</v>
      </c>
      <c r="E9" s="133">
        <v>622</v>
      </c>
      <c r="F9" s="130">
        <v>1735</v>
      </c>
      <c r="G9" s="51">
        <f t="shared" si="2"/>
        <v>13.170879829955211</v>
      </c>
      <c r="H9" s="129">
        <v>720</v>
      </c>
      <c r="I9" s="130">
        <v>2514</v>
      </c>
      <c r="J9" s="147">
        <f t="shared" si="3"/>
        <v>17.411178059422397</v>
      </c>
      <c r="K9" s="152">
        <f t="shared" si="4"/>
        <v>118.9710610932476</v>
      </c>
      <c r="L9" s="153">
        <f t="shared" si="5"/>
        <v>107.03170028818442</v>
      </c>
      <c r="M9" s="52">
        <f t="shared" si="6"/>
        <v>102.77777777777777</v>
      </c>
      <c r="N9" s="53">
        <f t="shared" si="7"/>
        <v>73.866348448687347</v>
      </c>
      <c r="O9" s="151">
        <f t="shared" si="9"/>
        <v>86.388888888888886</v>
      </c>
      <c r="P9" s="153">
        <f t="shared" si="10"/>
        <v>69.013524264120917</v>
      </c>
      <c r="Q9" t="str">
        <f t="shared" si="0"/>
        <v>Italija</v>
      </c>
      <c r="R9" s="122">
        <f t="shared" si="8"/>
        <v>3.6161432468350005</v>
      </c>
      <c r="W9" s="123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</row>
    <row r="10" spans="1:44" x14ac:dyDescent="0.25">
      <c r="A10" s="190" t="s">
        <v>40</v>
      </c>
      <c r="B10" s="129">
        <v>188</v>
      </c>
      <c r="C10" s="130">
        <v>517</v>
      </c>
      <c r="D10" s="148">
        <f t="shared" si="1"/>
        <v>3.6161432468350005</v>
      </c>
      <c r="E10" s="133">
        <v>163</v>
      </c>
      <c r="F10" s="130">
        <v>429</v>
      </c>
      <c r="G10" s="51">
        <f t="shared" si="2"/>
        <v>3.2566613527670234</v>
      </c>
      <c r="H10" s="129">
        <v>303</v>
      </c>
      <c r="I10" s="130">
        <v>747</v>
      </c>
      <c r="J10" s="147">
        <f t="shared" si="3"/>
        <v>5.1734884687305218</v>
      </c>
      <c r="K10" s="152">
        <f t="shared" si="4"/>
        <v>115.33742331288343</v>
      </c>
      <c r="L10" s="153">
        <f t="shared" si="5"/>
        <v>120.51282051282051</v>
      </c>
      <c r="M10" s="52">
        <f t="shared" si="6"/>
        <v>62.046204620462042</v>
      </c>
      <c r="N10" s="53">
        <f t="shared" si="7"/>
        <v>69.210174029451139</v>
      </c>
      <c r="O10" s="151">
        <f t="shared" si="9"/>
        <v>53.795379537953792</v>
      </c>
      <c r="P10" s="153">
        <f t="shared" si="10"/>
        <v>57.429718875502012</v>
      </c>
      <c r="Q10" t="str">
        <f t="shared" si="0"/>
        <v>Slovačka</v>
      </c>
      <c r="R10" s="122">
        <f t="shared" si="8"/>
        <v>3.2524305798419251</v>
      </c>
      <c r="W10" s="123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</row>
    <row r="11" spans="1:44" x14ac:dyDescent="0.25">
      <c r="A11" s="191" t="s">
        <v>51</v>
      </c>
      <c r="B11" s="137">
        <v>136</v>
      </c>
      <c r="C11" s="138">
        <v>465</v>
      </c>
      <c r="D11" s="149">
        <f t="shared" si="1"/>
        <v>3.2524305798419251</v>
      </c>
      <c r="E11" s="139">
        <v>66</v>
      </c>
      <c r="F11" s="138">
        <v>256</v>
      </c>
      <c r="G11" s="140">
        <f t="shared" si="2"/>
        <v>1.943369012373795</v>
      </c>
      <c r="H11" s="137">
        <v>73</v>
      </c>
      <c r="I11" s="131">
        <v>296</v>
      </c>
      <c r="J11" s="171">
        <f t="shared" si="3"/>
        <v>2.0500034628436872</v>
      </c>
      <c r="K11" s="210">
        <f t="shared" si="4"/>
        <v>206.06060606060606</v>
      </c>
      <c r="L11" s="211">
        <f t="shared" si="5"/>
        <v>181.640625</v>
      </c>
      <c r="M11" s="212">
        <f t="shared" si="6"/>
        <v>186.30136986301369</v>
      </c>
      <c r="N11" s="229">
        <f t="shared" si="7"/>
        <v>157.09459459459461</v>
      </c>
      <c r="O11" s="230">
        <f t="shared" si="9"/>
        <v>90.410958904109577</v>
      </c>
      <c r="P11" s="211">
        <f t="shared" si="10"/>
        <v>86.486486486486484</v>
      </c>
      <c r="Q11" t="str">
        <f t="shared" si="0"/>
        <v>Bosna i Hercegovina</v>
      </c>
      <c r="R11" s="122">
        <f t="shared" si="8"/>
        <v>3.1335245156326503</v>
      </c>
      <c r="W11" s="123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</row>
    <row r="12" spans="1:44" x14ac:dyDescent="0.25">
      <c r="A12" s="191" t="s">
        <v>109</v>
      </c>
      <c r="B12" s="137">
        <v>44</v>
      </c>
      <c r="C12" s="138">
        <v>448</v>
      </c>
      <c r="D12" s="149">
        <f t="shared" si="1"/>
        <v>3.1335245156326503</v>
      </c>
      <c r="E12" s="139">
        <v>43</v>
      </c>
      <c r="F12" s="138">
        <v>547</v>
      </c>
      <c r="G12" s="140">
        <f t="shared" si="2"/>
        <v>4.1524330069080699</v>
      </c>
      <c r="H12" s="137">
        <v>69</v>
      </c>
      <c r="I12" s="131">
        <v>948</v>
      </c>
      <c r="J12" s="171">
        <f t="shared" si="3"/>
        <v>6.5655516309993764</v>
      </c>
      <c r="K12" s="210">
        <f t="shared" si="4"/>
        <v>102.32558139534885</v>
      </c>
      <c r="L12" s="211">
        <f t="shared" si="5"/>
        <v>81.901279707495434</v>
      </c>
      <c r="M12" s="212">
        <f t="shared" si="6"/>
        <v>63.768115942028977</v>
      </c>
      <c r="N12" s="229">
        <f t="shared" si="7"/>
        <v>47.257383966244724</v>
      </c>
      <c r="O12" s="230">
        <f t="shared" si="9"/>
        <v>62.318840579710141</v>
      </c>
      <c r="P12" s="211">
        <f t="shared" si="10"/>
        <v>57.700421940928273</v>
      </c>
      <c r="Q12" t="str">
        <f t="shared" si="0"/>
        <v>Mađarska</v>
      </c>
      <c r="R12" s="122">
        <f t="shared" si="8"/>
        <v>2.7977897461005803</v>
      </c>
      <c r="W12" s="123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</row>
    <row r="13" spans="1:44" x14ac:dyDescent="0.25">
      <c r="A13" s="191" t="s">
        <v>44</v>
      </c>
      <c r="B13" s="137">
        <v>148</v>
      </c>
      <c r="C13" s="138">
        <v>400</v>
      </c>
      <c r="D13" s="149">
        <f t="shared" si="1"/>
        <v>2.7977897461005803</v>
      </c>
      <c r="E13" s="139">
        <v>109</v>
      </c>
      <c r="F13" s="138">
        <v>362</v>
      </c>
      <c r="G13" s="140">
        <f t="shared" si="2"/>
        <v>2.7480452440598193</v>
      </c>
      <c r="H13" s="137">
        <v>111</v>
      </c>
      <c r="I13" s="131">
        <v>314</v>
      </c>
      <c r="J13" s="171">
        <f t="shared" si="3"/>
        <v>2.1746658355841815</v>
      </c>
      <c r="K13" s="210">
        <f t="shared" si="4"/>
        <v>135.77981651376149</v>
      </c>
      <c r="L13" s="211">
        <f t="shared" si="5"/>
        <v>110.49723756906079</v>
      </c>
      <c r="M13" s="212">
        <f t="shared" si="6"/>
        <v>133.33333333333331</v>
      </c>
      <c r="N13" s="229">
        <f t="shared" si="7"/>
        <v>127.38853503184713</v>
      </c>
      <c r="O13" s="230">
        <f t="shared" si="9"/>
        <v>98.198198198198199</v>
      </c>
      <c r="P13" s="211">
        <f t="shared" si="10"/>
        <v>115.28662420382165</v>
      </c>
      <c r="Q13" t="str">
        <f t="shared" si="0"/>
        <v>Poljska</v>
      </c>
      <c r="R13" s="122">
        <f t="shared" si="8"/>
        <v>2.790795271735329</v>
      </c>
      <c r="W13" s="123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</row>
    <row r="14" spans="1:44" x14ac:dyDescent="0.25">
      <c r="A14" s="191" t="s">
        <v>26</v>
      </c>
      <c r="B14" s="137">
        <v>185</v>
      </c>
      <c r="C14" s="138">
        <v>399</v>
      </c>
      <c r="D14" s="149">
        <f t="shared" si="1"/>
        <v>2.790795271735329</v>
      </c>
      <c r="E14" s="139">
        <v>58</v>
      </c>
      <c r="F14" s="138">
        <v>176</v>
      </c>
      <c r="G14" s="140">
        <f t="shared" si="2"/>
        <v>1.336066196006984</v>
      </c>
      <c r="H14" s="137">
        <v>79</v>
      </c>
      <c r="I14" s="131">
        <v>219</v>
      </c>
      <c r="J14" s="171">
        <f t="shared" si="3"/>
        <v>1.5167255350093496</v>
      </c>
      <c r="K14" s="210">
        <f t="shared" si="4"/>
        <v>318.9655172413793</v>
      </c>
      <c r="L14" s="211">
        <f t="shared" si="5"/>
        <v>226.70454545454547</v>
      </c>
      <c r="M14" s="212">
        <f t="shared" si="6"/>
        <v>234.17721518987344</v>
      </c>
      <c r="N14" s="229">
        <f t="shared" si="7"/>
        <v>182.1917808219178</v>
      </c>
      <c r="O14" s="230">
        <f t="shared" si="9"/>
        <v>73.417721518987349</v>
      </c>
      <c r="P14" s="211">
        <f t="shared" si="10"/>
        <v>80.365296803652967</v>
      </c>
      <c r="Q14" t="str">
        <f t="shared" si="0"/>
        <v>Ostale azijske zemlje</v>
      </c>
      <c r="R14" s="122">
        <f t="shared" si="8"/>
        <v>2.2871931174372246</v>
      </c>
      <c r="W14" s="123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</row>
    <row r="15" spans="1:44" ht="15.75" thickBot="1" x14ac:dyDescent="0.3">
      <c r="A15" s="191" t="s">
        <v>105</v>
      </c>
      <c r="B15" s="137">
        <v>31</v>
      </c>
      <c r="C15" s="138">
        <v>327</v>
      </c>
      <c r="D15" s="149">
        <f t="shared" si="1"/>
        <v>2.2871931174372246</v>
      </c>
      <c r="E15" s="139">
        <v>7</v>
      </c>
      <c r="F15" s="138">
        <v>15</v>
      </c>
      <c r="G15" s="140">
        <f t="shared" si="2"/>
        <v>0.11386927806877704</v>
      </c>
      <c r="H15" s="137">
        <v>4</v>
      </c>
      <c r="I15" s="131">
        <v>28</v>
      </c>
      <c r="J15" s="171">
        <f t="shared" si="3"/>
        <v>0.19391924648521366</v>
      </c>
      <c r="K15" s="210">
        <f t="shared" si="4"/>
        <v>442.85714285714289</v>
      </c>
      <c r="L15" s="211">
        <f t="shared" si="5"/>
        <v>2180</v>
      </c>
      <c r="M15" s="212">
        <f t="shared" si="6"/>
        <v>775</v>
      </c>
      <c r="N15" s="229">
        <f t="shared" si="7"/>
        <v>1167.8571428571429</v>
      </c>
      <c r="O15" s="230">
        <f t="shared" si="9"/>
        <v>175</v>
      </c>
      <c r="P15" s="211">
        <f t="shared" si="10"/>
        <v>53.571428571428569</v>
      </c>
      <c r="Q15" s="124"/>
      <c r="R15" s="126"/>
      <c r="S15" s="124"/>
      <c r="T15" s="124"/>
      <c r="U15" s="124"/>
      <c r="V15" s="124"/>
      <c r="W15" s="125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</row>
    <row r="16" spans="1:44" x14ac:dyDescent="0.25">
      <c r="A16" s="5" t="s">
        <v>34</v>
      </c>
      <c r="B16" s="97">
        <v>42</v>
      </c>
      <c r="C16" s="6">
        <v>175</v>
      </c>
      <c r="D16" s="150">
        <f t="shared" si="1"/>
        <v>1.2240330139190041</v>
      </c>
      <c r="E16" s="99">
        <v>50</v>
      </c>
      <c r="F16" s="6">
        <v>153</v>
      </c>
      <c r="G16" s="118">
        <f t="shared" si="2"/>
        <v>1.1614666363015258</v>
      </c>
      <c r="H16" s="97">
        <v>18</v>
      </c>
      <c r="I16" s="6">
        <v>54</v>
      </c>
      <c r="J16" s="172">
        <f t="shared" si="3"/>
        <v>0.37398711822148351</v>
      </c>
      <c r="K16" s="209">
        <f t="shared" si="4"/>
        <v>84</v>
      </c>
      <c r="L16" s="213">
        <f t="shared" si="5"/>
        <v>114.37908496732025</v>
      </c>
      <c r="M16" s="119">
        <f t="shared" si="6"/>
        <v>233.33333333333334</v>
      </c>
      <c r="N16" s="120">
        <f t="shared" si="7"/>
        <v>324.07407407407408</v>
      </c>
      <c r="O16" s="214">
        <f t="shared" si="9"/>
        <v>277.77777777777777</v>
      </c>
      <c r="P16" s="213">
        <f t="shared" si="10"/>
        <v>283.33333333333337</v>
      </c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</row>
    <row r="17" spans="1:44" x14ac:dyDescent="0.25">
      <c r="A17" s="5" t="s">
        <v>45</v>
      </c>
      <c r="B17" s="97">
        <v>3</v>
      </c>
      <c r="C17" s="6">
        <v>155</v>
      </c>
      <c r="D17" s="150">
        <f t="shared" si="1"/>
        <v>1.084143526613975</v>
      </c>
      <c r="E17" s="99">
        <v>3</v>
      </c>
      <c r="F17" s="6">
        <v>33</v>
      </c>
      <c r="G17" s="118">
        <f t="shared" si="2"/>
        <v>0.25051241175130951</v>
      </c>
      <c r="H17" s="97">
        <v>3</v>
      </c>
      <c r="I17" s="6">
        <v>3</v>
      </c>
      <c r="J17" s="172">
        <f t="shared" si="3"/>
        <v>2.0777062123415749E-2</v>
      </c>
      <c r="K17" s="209">
        <f t="shared" si="4"/>
        <v>100</v>
      </c>
      <c r="L17" s="213">
        <f t="shared" si="5"/>
        <v>469.69696969696975</v>
      </c>
      <c r="M17" s="119">
        <f t="shared" si="6"/>
        <v>100</v>
      </c>
      <c r="N17" s="120">
        <f t="shared" si="7"/>
        <v>5166.6666666666661</v>
      </c>
      <c r="O17" s="214">
        <f t="shared" si="9"/>
        <v>100</v>
      </c>
      <c r="P17" s="213">
        <f t="shared" si="10"/>
        <v>1100</v>
      </c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</row>
    <row r="18" spans="1:44" x14ac:dyDescent="0.25">
      <c r="A18" s="5" t="s">
        <v>30</v>
      </c>
      <c r="B18" s="97">
        <v>3</v>
      </c>
      <c r="C18" s="6">
        <v>132</v>
      </c>
      <c r="D18" s="150">
        <f t="shared" si="1"/>
        <v>0.92327061621319162</v>
      </c>
      <c r="E18" s="99">
        <v>2</v>
      </c>
      <c r="F18" s="6">
        <v>4</v>
      </c>
      <c r="G18" s="118">
        <f t="shared" si="2"/>
        <v>3.0365140818340547E-2</v>
      </c>
      <c r="H18" s="97">
        <v>0</v>
      </c>
      <c r="I18" s="6">
        <v>0</v>
      </c>
      <c r="J18" s="172">
        <f t="shared" si="3"/>
        <v>0</v>
      </c>
      <c r="K18" s="209">
        <f t="shared" si="4"/>
        <v>150</v>
      </c>
      <c r="L18" s="213">
        <f t="shared" si="5"/>
        <v>3300</v>
      </c>
      <c r="M18" s="119" t="str">
        <f t="shared" si="6"/>
        <v xml:space="preserve"> </v>
      </c>
      <c r="N18" s="120" t="str">
        <f t="shared" si="7"/>
        <v xml:space="preserve"> </v>
      </c>
      <c r="O18" s="214" t="str">
        <f t="shared" si="9"/>
        <v xml:space="preserve"> </v>
      </c>
      <c r="P18" s="213" t="str">
        <f t="shared" si="10"/>
        <v xml:space="preserve"> </v>
      </c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</row>
    <row r="19" spans="1:44" x14ac:dyDescent="0.25">
      <c r="A19" s="5" t="s">
        <v>52</v>
      </c>
      <c r="B19" s="160">
        <v>24</v>
      </c>
      <c r="C19" s="132">
        <v>127</v>
      </c>
      <c r="D19" s="150">
        <f t="shared" si="1"/>
        <v>0.88829824438693439</v>
      </c>
      <c r="E19" s="99">
        <v>42</v>
      </c>
      <c r="F19" s="6">
        <v>146</v>
      </c>
      <c r="G19" s="118">
        <f t="shared" si="2"/>
        <v>1.1083276398694299</v>
      </c>
      <c r="H19" s="97">
        <v>30</v>
      </c>
      <c r="I19" s="6">
        <v>199</v>
      </c>
      <c r="J19" s="172">
        <f t="shared" si="3"/>
        <v>1.3782117875199114</v>
      </c>
      <c r="K19" s="209">
        <f t="shared" si="4"/>
        <v>57.142857142857139</v>
      </c>
      <c r="L19" s="213">
        <f t="shared" si="5"/>
        <v>86.986301369863014</v>
      </c>
      <c r="M19" s="119">
        <f t="shared" si="6"/>
        <v>80</v>
      </c>
      <c r="N19" s="120">
        <f t="shared" si="7"/>
        <v>63.819095477386931</v>
      </c>
      <c r="O19" s="214">
        <f t="shared" si="9"/>
        <v>140</v>
      </c>
      <c r="P19" s="213">
        <f t="shared" si="10"/>
        <v>73.366834170854261</v>
      </c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</row>
    <row r="20" spans="1:44" x14ac:dyDescent="0.25">
      <c r="A20" s="5" t="s">
        <v>90</v>
      </c>
      <c r="B20" s="160">
        <v>15</v>
      </c>
      <c r="C20" s="132">
        <v>123</v>
      </c>
      <c r="D20" s="150">
        <f t="shared" si="1"/>
        <v>0.8603203469259284</v>
      </c>
      <c r="E20" s="99">
        <v>28</v>
      </c>
      <c r="F20" s="6">
        <v>315</v>
      </c>
      <c r="G20" s="118">
        <f t="shared" si="2"/>
        <v>2.3912548394443176</v>
      </c>
      <c r="H20" s="97">
        <v>24</v>
      </c>
      <c r="I20" s="6">
        <v>129</v>
      </c>
      <c r="J20" s="172">
        <f t="shared" si="3"/>
        <v>0.89341367130687732</v>
      </c>
      <c r="K20" s="209">
        <f t="shared" si="4"/>
        <v>53.571428571428569</v>
      </c>
      <c r="L20" s="213">
        <f t="shared" si="5"/>
        <v>39.047619047619051</v>
      </c>
      <c r="M20" s="119">
        <f t="shared" si="6"/>
        <v>62.5</v>
      </c>
      <c r="N20" s="120">
        <f t="shared" si="7"/>
        <v>95.348837209302332</v>
      </c>
      <c r="O20" s="214">
        <f t="shared" si="9"/>
        <v>116.66666666666667</v>
      </c>
      <c r="P20" s="213">
        <f t="shared" si="10"/>
        <v>244.18604651162789</v>
      </c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</row>
    <row r="21" spans="1:44" ht="17.25" customHeight="1" x14ac:dyDescent="0.25">
      <c r="A21" s="5" t="s">
        <v>55</v>
      </c>
      <c r="B21" s="97">
        <v>22</v>
      </c>
      <c r="C21" s="6">
        <v>120</v>
      </c>
      <c r="D21" s="150">
        <f t="shared" si="1"/>
        <v>0.83933692383017422</v>
      </c>
      <c r="E21" s="99">
        <v>2</v>
      </c>
      <c r="F21" s="6">
        <v>6</v>
      </c>
      <c r="G21" s="118">
        <f t="shared" si="2"/>
        <v>4.554771122751082E-2</v>
      </c>
      <c r="H21" s="97">
        <v>0</v>
      </c>
      <c r="I21" s="6">
        <v>0</v>
      </c>
      <c r="J21" s="172">
        <f t="shared" si="3"/>
        <v>0</v>
      </c>
      <c r="K21" s="209">
        <f t="shared" si="4"/>
        <v>1100</v>
      </c>
      <c r="L21" s="213">
        <f t="shared" si="5"/>
        <v>2000</v>
      </c>
      <c r="M21" s="119" t="str">
        <f t="shared" si="6"/>
        <v xml:space="preserve"> </v>
      </c>
      <c r="N21" s="120" t="str">
        <f t="shared" si="7"/>
        <v xml:space="preserve"> </v>
      </c>
      <c r="O21" s="214" t="str">
        <f t="shared" si="9"/>
        <v xml:space="preserve"> </v>
      </c>
      <c r="P21" s="213" t="str">
        <f t="shared" si="10"/>
        <v xml:space="preserve"> </v>
      </c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</row>
    <row r="22" spans="1:44" x14ac:dyDescent="0.25">
      <c r="A22" s="5" t="s">
        <v>19</v>
      </c>
      <c r="B22" s="160">
        <v>30</v>
      </c>
      <c r="C22" s="132">
        <v>104</v>
      </c>
      <c r="D22" s="150">
        <f t="shared" si="1"/>
        <v>0.72742533398615095</v>
      </c>
      <c r="E22" s="99">
        <v>54</v>
      </c>
      <c r="F22" s="6">
        <v>170</v>
      </c>
      <c r="G22" s="118">
        <f t="shared" si="2"/>
        <v>1.2905184847794733</v>
      </c>
      <c r="H22" s="97">
        <v>58</v>
      </c>
      <c r="I22" s="6">
        <v>162</v>
      </c>
      <c r="J22" s="172">
        <f t="shared" si="3"/>
        <v>1.1219613546644505</v>
      </c>
      <c r="K22" s="209">
        <f t="shared" si="4"/>
        <v>55.555555555555557</v>
      </c>
      <c r="L22" s="213">
        <f t="shared" si="5"/>
        <v>61.176470588235297</v>
      </c>
      <c r="M22" s="119">
        <f t="shared" si="6"/>
        <v>51.724137931034484</v>
      </c>
      <c r="N22" s="120">
        <f t="shared" si="7"/>
        <v>64.197530864197532</v>
      </c>
      <c r="O22" s="214">
        <f t="shared" si="9"/>
        <v>93.103448275862064</v>
      </c>
      <c r="P22" s="213">
        <f t="shared" si="10"/>
        <v>104.93827160493827</v>
      </c>
      <c r="Q22" s="127"/>
      <c r="R22" s="215"/>
      <c r="S22" s="215"/>
      <c r="T22" s="215"/>
      <c r="U22" s="215"/>
      <c r="V22" s="215"/>
      <c r="W22" s="215"/>
      <c r="X22" s="215"/>
      <c r="Y22" s="215"/>
      <c r="Z22" s="215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</row>
    <row r="23" spans="1:44" x14ac:dyDescent="0.25">
      <c r="A23" s="5" t="s">
        <v>25</v>
      </c>
      <c r="B23" s="160">
        <v>25</v>
      </c>
      <c r="C23" s="132">
        <v>76</v>
      </c>
      <c r="D23" s="150">
        <f t="shared" si="1"/>
        <v>0.53158005175911027</v>
      </c>
      <c r="E23" s="99">
        <v>25</v>
      </c>
      <c r="F23" s="6">
        <v>38</v>
      </c>
      <c r="G23" s="118">
        <f t="shared" si="2"/>
        <v>0.28846883777423521</v>
      </c>
      <c r="H23" s="97">
        <v>42</v>
      </c>
      <c r="I23" s="6">
        <v>108</v>
      </c>
      <c r="J23" s="172">
        <f t="shared" si="3"/>
        <v>0.74797423644296701</v>
      </c>
      <c r="K23" s="209">
        <f t="shared" si="4"/>
        <v>100</v>
      </c>
      <c r="L23" s="213">
        <f t="shared" si="5"/>
        <v>200</v>
      </c>
      <c r="M23" s="119">
        <f t="shared" si="6"/>
        <v>59.523809523809526</v>
      </c>
      <c r="N23" s="120">
        <f t="shared" si="7"/>
        <v>70.370370370370367</v>
      </c>
      <c r="O23" s="214">
        <f t="shared" si="9"/>
        <v>59.523809523809526</v>
      </c>
      <c r="P23" s="213">
        <f t="shared" si="10"/>
        <v>35.185185185185183</v>
      </c>
      <c r="Q23" s="127"/>
      <c r="R23" s="216"/>
      <c r="S23" s="217"/>
      <c r="T23" s="217"/>
      <c r="U23" s="218"/>
      <c r="V23" s="217"/>
      <c r="W23" s="217"/>
      <c r="X23" s="218"/>
      <c r="Y23" s="219"/>
      <c r="Z23" s="219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</row>
    <row r="24" spans="1:44" x14ac:dyDescent="0.25">
      <c r="A24" s="5" t="s">
        <v>89</v>
      </c>
      <c r="B24" s="160">
        <v>16</v>
      </c>
      <c r="C24" s="132">
        <v>69</v>
      </c>
      <c r="D24" s="150">
        <f t="shared" si="1"/>
        <v>0.48261873120235016</v>
      </c>
      <c r="E24" s="99">
        <v>15</v>
      </c>
      <c r="F24" s="6">
        <v>32</v>
      </c>
      <c r="G24" s="118">
        <f t="shared" si="2"/>
        <v>0.24292112654672438</v>
      </c>
      <c r="H24" s="97">
        <v>8</v>
      </c>
      <c r="I24" s="6">
        <v>22</v>
      </c>
      <c r="J24" s="172">
        <f t="shared" si="3"/>
        <v>0.15236512223838217</v>
      </c>
      <c r="K24" s="209">
        <f t="shared" si="4"/>
        <v>106.66666666666667</v>
      </c>
      <c r="L24" s="213">
        <f t="shared" si="5"/>
        <v>215.625</v>
      </c>
      <c r="M24" s="119">
        <f t="shared" si="6"/>
        <v>200</v>
      </c>
      <c r="N24" s="120">
        <f t="shared" si="7"/>
        <v>313.63636363636363</v>
      </c>
      <c r="O24" s="214">
        <f t="shared" si="9"/>
        <v>187.5</v>
      </c>
      <c r="P24" s="213">
        <f t="shared" si="10"/>
        <v>145.45454545454547</v>
      </c>
      <c r="Q24" s="127"/>
      <c r="R24" s="216"/>
      <c r="S24" s="217"/>
      <c r="T24" s="217"/>
      <c r="U24" s="218"/>
      <c r="V24" s="217"/>
      <c r="W24" s="217"/>
      <c r="X24" s="218"/>
      <c r="Y24" s="219"/>
      <c r="Z24" s="219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</row>
    <row r="25" spans="1:44" x14ac:dyDescent="0.25">
      <c r="A25" s="5" t="s">
        <v>27</v>
      </c>
      <c r="B25" s="160">
        <v>0</v>
      </c>
      <c r="C25" s="132">
        <v>68</v>
      </c>
      <c r="D25" s="150">
        <f t="shared" si="1"/>
        <v>0.47562425683709864</v>
      </c>
      <c r="E25" s="99">
        <v>1</v>
      </c>
      <c r="F25" s="6">
        <v>3</v>
      </c>
      <c r="G25" s="118">
        <f t="shared" si="2"/>
        <v>2.277385561375541E-2</v>
      </c>
      <c r="H25" s="97">
        <v>13</v>
      </c>
      <c r="I25" s="6">
        <v>55</v>
      </c>
      <c r="J25" s="172">
        <f t="shared" si="3"/>
        <v>0.38091280559595542</v>
      </c>
      <c r="K25" s="209" t="str">
        <f t="shared" si="4"/>
        <v xml:space="preserve"> </v>
      </c>
      <c r="L25" s="213">
        <f t="shared" si="5"/>
        <v>2266.666666666667</v>
      </c>
      <c r="M25" s="119" t="str">
        <f t="shared" si="6"/>
        <v xml:space="preserve"> </v>
      </c>
      <c r="N25" s="120">
        <f t="shared" si="7"/>
        <v>123.63636363636363</v>
      </c>
      <c r="O25" s="214">
        <f t="shared" si="9"/>
        <v>7.6923076923076925</v>
      </c>
      <c r="P25" s="213">
        <f t="shared" si="10"/>
        <v>5.4545454545454541</v>
      </c>
      <c r="Q25" s="127"/>
      <c r="R25" s="216"/>
      <c r="S25" s="217"/>
      <c r="T25" s="217"/>
      <c r="U25" s="218"/>
      <c r="V25" s="217"/>
      <c r="W25" s="217"/>
      <c r="X25" s="218"/>
      <c r="Y25" s="219"/>
      <c r="Z25" s="219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</row>
    <row r="26" spans="1:44" x14ac:dyDescent="0.25">
      <c r="A26" s="5" t="s">
        <v>49</v>
      </c>
      <c r="B26" s="160">
        <v>12</v>
      </c>
      <c r="C26" s="132">
        <v>34</v>
      </c>
      <c r="D26" s="150">
        <f t="shared" si="1"/>
        <v>0.23781212841854932</v>
      </c>
      <c r="E26" s="99">
        <v>12</v>
      </c>
      <c r="F26" s="6">
        <v>39</v>
      </c>
      <c r="G26" s="118">
        <f t="shared" si="2"/>
        <v>0.29606012297882028</v>
      </c>
      <c r="H26" s="97">
        <v>14</v>
      </c>
      <c r="I26" s="6">
        <v>40</v>
      </c>
      <c r="J26" s="172">
        <f t="shared" si="3"/>
        <v>0.27702749497887663</v>
      </c>
      <c r="K26" s="209">
        <f t="shared" si="4"/>
        <v>100</v>
      </c>
      <c r="L26" s="213">
        <f t="shared" si="5"/>
        <v>87.179487179487182</v>
      </c>
      <c r="M26" s="119">
        <f t="shared" si="6"/>
        <v>85.714285714285708</v>
      </c>
      <c r="N26" s="120">
        <f t="shared" si="7"/>
        <v>85</v>
      </c>
      <c r="O26" s="214">
        <f t="shared" si="9"/>
        <v>85.714285714285708</v>
      </c>
      <c r="P26" s="213">
        <f t="shared" si="10"/>
        <v>97.5</v>
      </c>
      <c r="Q26" s="127"/>
      <c r="R26" s="216"/>
      <c r="S26" s="217"/>
      <c r="T26" s="217"/>
      <c r="U26" s="218"/>
      <c r="V26" s="217"/>
      <c r="W26" s="217"/>
      <c r="X26" s="218"/>
      <c r="Y26" s="219"/>
      <c r="Z26" s="219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</row>
    <row r="27" spans="1:44" x14ac:dyDescent="0.25">
      <c r="A27" s="5" t="s">
        <v>47</v>
      </c>
      <c r="B27" s="160">
        <v>16</v>
      </c>
      <c r="C27" s="132">
        <v>31</v>
      </c>
      <c r="D27" s="150">
        <f t="shared" si="1"/>
        <v>0.216828705322795</v>
      </c>
      <c r="E27" s="99">
        <v>6</v>
      </c>
      <c r="F27" s="6">
        <v>28</v>
      </c>
      <c r="G27" s="118">
        <f t="shared" si="2"/>
        <v>0.2125559857283838</v>
      </c>
      <c r="H27" s="97">
        <v>16</v>
      </c>
      <c r="I27" s="6">
        <v>26</v>
      </c>
      <c r="J27" s="172">
        <f t="shared" si="3"/>
        <v>0.18006787173626984</v>
      </c>
      <c r="K27" s="209">
        <f t="shared" si="4"/>
        <v>266.66666666666663</v>
      </c>
      <c r="L27" s="213">
        <f t="shared" si="5"/>
        <v>110.71428571428572</v>
      </c>
      <c r="M27" s="119">
        <f t="shared" si="6"/>
        <v>100</v>
      </c>
      <c r="N27" s="120">
        <f t="shared" si="7"/>
        <v>119.23076923076923</v>
      </c>
      <c r="O27" s="214">
        <f t="shared" si="9"/>
        <v>37.5</v>
      </c>
      <c r="P27" s="213">
        <f t="shared" si="10"/>
        <v>107.69230769230769</v>
      </c>
      <c r="Q27" s="127"/>
      <c r="R27" s="216"/>
      <c r="S27" s="217"/>
      <c r="T27" s="217"/>
      <c r="U27" s="218"/>
      <c r="V27" s="217"/>
      <c r="W27" s="217"/>
      <c r="X27" s="218"/>
      <c r="Y27" s="219"/>
      <c r="Z27" s="219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</row>
    <row r="28" spans="1:44" x14ac:dyDescent="0.25">
      <c r="A28" s="5" t="s">
        <v>63</v>
      </c>
      <c r="B28" s="97">
        <v>0</v>
      </c>
      <c r="C28" s="6">
        <v>30</v>
      </c>
      <c r="D28" s="150">
        <f t="shared" si="1"/>
        <v>0.20983423095754355</v>
      </c>
      <c r="E28" s="99">
        <v>3</v>
      </c>
      <c r="F28" s="6">
        <v>15</v>
      </c>
      <c r="G28" s="118">
        <f t="shared" si="2"/>
        <v>0.11386927806877704</v>
      </c>
      <c r="H28" s="97">
        <v>1</v>
      </c>
      <c r="I28" s="6">
        <v>2</v>
      </c>
      <c r="J28" s="172">
        <f t="shared" si="3"/>
        <v>1.3851374748943832E-2</v>
      </c>
      <c r="K28" s="209" t="str">
        <f t="shared" si="4"/>
        <v xml:space="preserve"> </v>
      </c>
      <c r="L28" s="213">
        <f t="shared" si="5"/>
        <v>200</v>
      </c>
      <c r="M28" s="119" t="str">
        <f t="shared" si="6"/>
        <v xml:space="preserve"> </v>
      </c>
      <c r="N28" s="120">
        <f t="shared" si="7"/>
        <v>1500</v>
      </c>
      <c r="O28" s="214">
        <f t="shared" si="9"/>
        <v>300</v>
      </c>
      <c r="P28" s="213">
        <f t="shared" si="10"/>
        <v>750</v>
      </c>
      <c r="Q28" s="127"/>
      <c r="R28" s="216"/>
      <c r="S28" s="217"/>
      <c r="T28" s="217"/>
      <c r="U28" s="218"/>
      <c r="V28" s="217"/>
      <c r="W28" s="217"/>
      <c r="X28" s="218"/>
      <c r="Y28" s="219"/>
      <c r="Z28" s="219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</row>
    <row r="29" spans="1:44" x14ac:dyDescent="0.25">
      <c r="A29" s="5" t="s">
        <v>65</v>
      </c>
      <c r="B29" s="97">
        <v>9</v>
      </c>
      <c r="C29" s="6">
        <v>27</v>
      </c>
      <c r="D29" s="150">
        <f t="shared" si="1"/>
        <v>0.18885080786178918</v>
      </c>
      <c r="E29" s="99">
        <v>4</v>
      </c>
      <c r="F29" s="6">
        <v>4</v>
      </c>
      <c r="G29" s="118">
        <f t="shared" si="2"/>
        <v>3.0365140818340547E-2</v>
      </c>
      <c r="H29" s="97">
        <v>4</v>
      </c>
      <c r="I29" s="6">
        <v>4</v>
      </c>
      <c r="J29" s="172">
        <f t="shared" si="3"/>
        <v>2.7702749497887664E-2</v>
      </c>
      <c r="K29" s="209">
        <f t="shared" si="4"/>
        <v>225</v>
      </c>
      <c r="L29" s="213">
        <f t="shared" si="5"/>
        <v>675</v>
      </c>
      <c r="M29" s="119">
        <f t="shared" si="6"/>
        <v>225</v>
      </c>
      <c r="N29" s="120">
        <f t="shared" si="7"/>
        <v>675</v>
      </c>
      <c r="O29" s="214">
        <f t="shared" si="9"/>
        <v>100</v>
      </c>
      <c r="P29" s="213">
        <f t="shared" si="10"/>
        <v>100</v>
      </c>
      <c r="Q29" s="127"/>
      <c r="R29" s="216"/>
      <c r="S29" s="217"/>
      <c r="T29" s="217"/>
      <c r="U29" s="218"/>
      <c r="V29" s="217"/>
      <c r="W29" s="217"/>
      <c r="X29" s="218"/>
      <c r="Y29" s="219"/>
      <c r="Z29" s="219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</row>
    <row r="30" spans="1:44" x14ac:dyDescent="0.25">
      <c r="A30" s="5" t="s">
        <v>50</v>
      </c>
      <c r="B30" s="97">
        <v>10</v>
      </c>
      <c r="C30" s="6">
        <v>26</v>
      </c>
      <c r="D30" s="150">
        <f t="shared" si="1"/>
        <v>0.18185633349653774</v>
      </c>
      <c r="E30" s="99">
        <v>12</v>
      </c>
      <c r="F30" s="6">
        <v>48</v>
      </c>
      <c r="G30" s="118">
        <f t="shared" si="2"/>
        <v>0.36438168982008656</v>
      </c>
      <c r="H30" s="97">
        <v>14</v>
      </c>
      <c r="I30" s="6">
        <v>20</v>
      </c>
      <c r="J30" s="172">
        <f t="shared" si="3"/>
        <v>0.13851374748943832</v>
      </c>
      <c r="K30" s="209">
        <f t="shared" si="4"/>
        <v>83.333333333333343</v>
      </c>
      <c r="L30" s="213">
        <f t="shared" si="5"/>
        <v>54.166666666666664</v>
      </c>
      <c r="M30" s="119">
        <f t="shared" si="6"/>
        <v>71.428571428571431</v>
      </c>
      <c r="N30" s="120">
        <f t="shared" si="7"/>
        <v>130</v>
      </c>
      <c r="O30" s="214">
        <f t="shared" si="9"/>
        <v>85.714285714285708</v>
      </c>
      <c r="P30" s="213">
        <f t="shared" si="10"/>
        <v>240</v>
      </c>
      <c r="Q30" s="127"/>
      <c r="R30" s="216"/>
      <c r="S30" s="217"/>
      <c r="T30" s="217"/>
      <c r="U30" s="218"/>
      <c r="V30" s="217"/>
      <c r="W30" s="217"/>
      <c r="X30" s="218"/>
      <c r="Y30" s="219"/>
      <c r="Z30" s="219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</row>
    <row r="31" spans="1:44" x14ac:dyDescent="0.25">
      <c r="A31" s="5" t="s">
        <v>74</v>
      </c>
      <c r="B31" s="97">
        <v>8</v>
      </c>
      <c r="C31" s="6">
        <v>24</v>
      </c>
      <c r="D31" s="150">
        <f t="shared" si="1"/>
        <v>0.16786738476603483</v>
      </c>
      <c r="E31" s="99">
        <v>2</v>
      </c>
      <c r="F31" s="6">
        <v>2</v>
      </c>
      <c r="G31" s="118">
        <f t="shared" si="2"/>
        <v>1.5182570409170273E-2</v>
      </c>
      <c r="H31" s="97">
        <v>0</v>
      </c>
      <c r="I31" s="6">
        <v>0</v>
      </c>
      <c r="J31" s="172">
        <f t="shared" si="3"/>
        <v>0</v>
      </c>
      <c r="K31" s="209">
        <f t="shared" si="4"/>
        <v>400</v>
      </c>
      <c r="L31" s="213">
        <f t="shared" si="5"/>
        <v>1200</v>
      </c>
      <c r="M31" s="119" t="str">
        <f t="shared" si="6"/>
        <v xml:space="preserve"> </v>
      </c>
      <c r="N31" s="120" t="str">
        <f t="shared" si="7"/>
        <v xml:space="preserve"> </v>
      </c>
      <c r="O31" s="214" t="str">
        <f t="shared" si="9"/>
        <v xml:space="preserve"> </v>
      </c>
      <c r="P31" s="213" t="str">
        <f t="shared" si="10"/>
        <v xml:space="preserve"> </v>
      </c>
      <c r="Q31" s="127"/>
      <c r="R31" s="216"/>
      <c r="S31" s="217"/>
      <c r="T31" s="217"/>
      <c r="U31" s="218"/>
      <c r="V31" s="217"/>
      <c r="W31" s="217"/>
      <c r="X31" s="218"/>
      <c r="Y31" s="219"/>
      <c r="Z31" s="219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</row>
    <row r="32" spans="1:44" x14ac:dyDescent="0.25">
      <c r="A32" s="5" t="s">
        <v>53</v>
      </c>
      <c r="B32" s="97">
        <v>12</v>
      </c>
      <c r="C32" s="6">
        <v>22</v>
      </c>
      <c r="D32" s="150">
        <f t="shared" si="1"/>
        <v>0.15387843603553192</v>
      </c>
      <c r="E32" s="99">
        <v>5</v>
      </c>
      <c r="F32" s="6">
        <v>11</v>
      </c>
      <c r="G32" s="118">
        <f t="shared" si="2"/>
        <v>8.3504137250436497E-2</v>
      </c>
      <c r="H32" s="97">
        <v>7</v>
      </c>
      <c r="I32" s="6">
        <v>13</v>
      </c>
      <c r="J32" s="172">
        <f t="shared" si="3"/>
        <v>9.0033935868134921E-2</v>
      </c>
      <c r="K32" s="209">
        <f t="shared" si="4"/>
        <v>240</v>
      </c>
      <c r="L32" s="213">
        <f t="shared" si="5"/>
        <v>200</v>
      </c>
      <c r="M32" s="119">
        <f t="shared" si="6"/>
        <v>171.42857142857142</v>
      </c>
      <c r="N32" s="120">
        <f t="shared" si="7"/>
        <v>169.23076923076923</v>
      </c>
      <c r="O32" s="214">
        <f t="shared" si="9"/>
        <v>71.428571428571431</v>
      </c>
      <c r="P32" s="213">
        <f t="shared" si="10"/>
        <v>84.615384615384613</v>
      </c>
      <c r="Q32" s="127"/>
      <c r="R32" s="216"/>
      <c r="S32" s="217"/>
      <c r="T32" s="217"/>
      <c r="U32" s="218"/>
      <c r="V32" s="217"/>
      <c r="W32" s="217"/>
      <c r="X32" s="218"/>
      <c r="Y32" s="219"/>
      <c r="Z32" s="219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</row>
    <row r="33" spans="1:44" x14ac:dyDescent="0.25">
      <c r="A33" s="5" t="s">
        <v>36</v>
      </c>
      <c r="B33" s="97">
        <v>8</v>
      </c>
      <c r="C33" s="6">
        <v>18</v>
      </c>
      <c r="D33" s="150">
        <f t="shared" si="1"/>
        <v>0.12590053857452613</v>
      </c>
      <c r="E33" s="99">
        <v>7</v>
      </c>
      <c r="F33" s="6">
        <v>9</v>
      </c>
      <c r="G33" s="118">
        <f t="shared" si="2"/>
        <v>6.8321566841266224E-2</v>
      </c>
      <c r="H33" s="97">
        <v>6</v>
      </c>
      <c r="I33" s="6">
        <v>30</v>
      </c>
      <c r="J33" s="172">
        <f t="shared" si="3"/>
        <v>0.20777062123415749</v>
      </c>
      <c r="K33" s="209">
        <f t="shared" si="4"/>
        <v>114.28571428571428</v>
      </c>
      <c r="L33" s="213">
        <f t="shared" si="5"/>
        <v>200</v>
      </c>
      <c r="M33" s="119">
        <f t="shared" si="6"/>
        <v>133.33333333333331</v>
      </c>
      <c r="N33" s="120">
        <f t="shared" si="7"/>
        <v>60</v>
      </c>
      <c r="O33" s="214">
        <f t="shared" si="9"/>
        <v>116.66666666666667</v>
      </c>
      <c r="P33" s="213">
        <f t="shared" si="10"/>
        <v>30</v>
      </c>
      <c r="Q33" s="127"/>
      <c r="R33" s="156"/>
      <c r="S33" s="220"/>
      <c r="T33" s="220"/>
      <c r="U33" s="221"/>
      <c r="V33" s="220"/>
      <c r="W33" s="220"/>
      <c r="X33" s="222"/>
      <c r="Y33" s="223"/>
      <c r="Z33" s="223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</row>
    <row r="34" spans="1:44" x14ac:dyDescent="0.25">
      <c r="A34" s="5" t="s">
        <v>18</v>
      </c>
      <c r="B34" s="97">
        <v>1</v>
      </c>
      <c r="C34" s="6">
        <v>16</v>
      </c>
      <c r="D34" s="150">
        <f t="shared" si="1"/>
        <v>0.11191158984402323</v>
      </c>
      <c r="E34" s="99">
        <v>3</v>
      </c>
      <c r="F34" s="6">
        <v>9</v>
      </c>
      <c r="G34" s="118">
        <f t="shared" si="2"/>
        <v>6.8321566841266224E-2</v>
      </c>
      <c r="H34" s="97">
        <v>12</v>
      </c>
      <c r="I34" s="6">
        <v>127</v>
      </c>
      <c r="J34" s="172">
        <f t="shared" si="3"/>
        <v>0.87956229655793328</v>
      </c>
      <c r="K34" s="209">
        <f t="shared" si="4"/>
        <v>33.333333333333329</v>
      </c>
      <c r="L34" s="213">
        <f t="shared" si="5"/>
        <v>177.77777777777777</v>
      </c>
      <c r="M34" s="119">
        <f t="shared" si="6"/>
        <v>8.3333333333333321</v>
      </c>
      <c r="N34" s="120">
        <f t="shared" si="7"/>
        <v>12.598425196850393</v>
      </c>
      <c r="O34" s="214">
        <f t="shared" si="9"/>
        <v>25</v>
      </c>
      <c r="P34" s="213">
        <f t="shared" si="10"/>
        <v>7.0866141732283463</v>
      </c>
      <c r="Q34" s="127"/>
      <c r="R34" s="156"/>
      <c r="S34" s="224"/>
      <c r="T34" s="224"/>
      <c r="U34" s="225"/>
      <c r="V34" s="224"/>
      <c r="W34" s="224"/>
      <c r="X34" s="226"/>
      <c r="Y34" s="227"/>
      <c r="Z34" s="2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</row>
    <row r="35" spans="1:44" x14ac:dyDescent="0.25">
      <c r="A35" s="5" t="s">
        <v>24</v>
      </c>
      <c r="B35" s="97">
        <v>6</v>
      </c>
      <c r="C35" s="6">
        <v>14</v>
      </c>
      <c r="D35" s="150">
        <f t="shared" si="1"/>
        <v>9.7922641113520323E-2</v>
      </c>
      <c r="E35" s="99">
        <v>6</v>
      </c>
      <c r="F35" s="6">
        <v>12</v>
      </c>
      <c r="G35" s="118">
        <f t="shared" si="2"/>
        <v>9.1095422455021641E-2</v>
      </c>
      <c r="H35" s="97">
        <v>17</v>
      </c>
      <c r="I35" s="6">
        <v>59</v>
      </c>
      <c r="J35" s="172">
        <f t="shared" si="3"/>
        <v>0.40861555509384306</v>
      </c>
      <c r="K35" s="209">
        <f t="shared" si="4"/>
        <v>100</v>
      </c>
      <c r="L35" s="213">
        <f t="shared" si="5"/>
        <v>116.66666666666667</v>
      </c>
      <c r="M35" s="119">
        <f t="shared" si="6"/>
        <v>35.294117647058826</v>
      </c>
      <c r="N35" s="120">
        <f t="shared" si="7"/>
        <v>23.728813559322035</v>
      </c>
      <c r="O35" s="214">
        <f t="shared" si="9"/>
        <v>35.294117647058826</v>
      </c>
      <c r="P35" s="213">
        <f t="shared" si="10"/>
        <v>20.33898305084746</v>
      </c>
      <c r="Q35" s="127"/>
      <c r="R35" s="156"/>
      <c r="S35" s="224"/>
      <c r="T35" s="224"/>
      <c r="U35" s="225"/>
      <c r="V35" s="224"/>
      <c r="W35" s="224"/>
      <c r="X35" s="226"/>
      <c r="Y35" s="227"/>
      <c r="Z35" s="2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</row>
    <row r="36" spans="1:44" x14ac:dyDescent="0.25">
      <c r="A36" s="5" t="s">
        <v>29</v>
      </c>
      <c r="B36" s="97">
        <v>4</v>
      </c>
      <c r="C36" s="6">
        <v>12</v>
      </c>
      <c r="D36" s="150">
        <f t="shared" si="1"/>
        <v>8.3933692383017414E-2</v>
      </c>
      <c r="E36" s="99">
        <v>41</v>
      </c>
      <c r="F36" s="6">
        <v>186</v>
      </c>
      <c r="G36" s="118">
        <f t="shared" si="2"/>
        <v>1.4119790480528354</v>
      </c>
      <c r="H36" s="97">
        <v>14</v>
      </c>
      <c r="I36" s="6">
        <v>27</v>
      </c>
      <c r="J36" s="172">
        <f t="shared" si="3"/>
        <v>0.18699355911074175</v>
      </c>
      <c r="K36" s="209">
        <f t="shared" si="4"/>
        <v>9.7560975609756095</v>
      </c>
      <c r="L36" s="213">
        <f t="shared" si="5"/>
        <v>6.4516129032258061</v>
      </c>
      <c r="M36" s="119">
        <f t="shared" si="6"/>
        <v>28.571428571428569</v>
      </c>
      <c r="N36" s="120">
        <f t="shared" si="7"/>
        <v>44.444444444444443</v>
      </c>
      <c r="O36" s="214">
        <f t="shared" si="9"/>
        <v>292.85714285714283</v>
      </c>
      <c r="P36" s="213">
        <f t="shared" si="10"/>
        <v>688.88888888888891</v>
      </c>
      <c r="Q36" s="127"/>
      <c r="R36" s="156"/>
      <c r="S36" s="224"/>
      <c r="T36" s="224"/>
      <c r="U36" s="225"/>
      <c r="V36" s="224"/>
      <c r="W36" s="224"/>
      <c r="X36" s="226"/>
      <c r="Y36" s="227"/>
      <c r="Z36" s="2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</row>
    <row r="37" spans="1:44" x14ac:dyDescent="0.25">
      <c r="A37" s="5" t="s">
        <v>66</v>
      </c>
      <c r="B37" s="97">
        <v>5</v>
      </c>
      <c r="C37" s="6">
        <v>10</v>
      </c>
      <c r="D37" s="150">
        <f t="shared" si="1"/>
        <v>6.9944743652514504E-2</v>
      </c>
      <c r="E37" s="99">
        <v>0</v>
      </c>
      <c r="F37" s="6">
        <v>0</v>
      </c>
      <c r="G37" s="118">
        <f t="shared" si="2"/>
        <v>0</v>
      </c>
      <c r="H37" s="97">
        <v>1</v>
      </c>
      <c r="I37" s="6">
        <v>2</v>
      </c>
      <c r="J37" s="172">
        <f t="shared" si="3"/>
        <v>1.3851374748943832E-2</v>
      </c>
      <c r="K37" s="209" t="str">
        <f t="shared" si="4"/>
        <v xml:space="preserve"> </v>
      </c>
      <c r="L37" s="213" t="str">
        <f t="shared" si="5"/>
        <v xml:space="preserve"> </v>
      </c>
      <c r="M37" s="119">
        <f t="shared" si="6"/>
        <v>500</v>
      </c>
      <c r="N37" s="120">
        <f t="shared" si="7"/>
        <v>500</v>
      </c>
      <c r="O37" s="214" t="str">
        <f t="shared" si="9"/>
        <v xml:space="preserve"> </v>
      </c>
      <c r="P37" s="213" t="str">
        <f t="shared" si="10"/>
        <v xml:space="preserve"> </v>
      </c>
      <c r="Q37" s="127"/>
      <c r="R37" s="127"/>
      <c r="S37" s="157"/>
      <c r="T37" s="157"/>
      <c r="U37" s="228"/>
      <c r="V37" s="157"/>
      <c r="W37" s="15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</row>
    <row r="38" spans="1:44" x14ac:dyDescent="0.25">
      <c r="A38" s="5" t="s">
        <v>70</v>
      </c>
      <c r="B38" s="97">
        <v>8</v>
      </c>
      <c r="C38" s="6">
        <v>8</v>
      </c>
      <c r="D38" s="150">
        <f t="shared" ref="D38:D69" si="11">IF($C$83&lt;&gt;0,C38/$C$83*100,0)</f>
        <v>5.5955794922011616E-2</v>
      </c>
      <c r="E38" s="99">
        <v>0</v>
      </c>
      <c r="F38" s="6">
        <v>0</v>
      </c>
      <c r="G38" s="118">
        <f t="shared" ref="G38:G69" si="12">IF($F$83&lt;&gt;0,F38/$F$83*100,0)</f>
        <v>0</v>
      </c>
      <c r="H38" s="97">
        <v>1</v>
      </c>
      <c r="I38" s="6">
        <v>7</v>
      </c>
      <c r="J38" s="172">
        <f t="shared" ref="J38:J69" si="13">IF($I$83&lt;&gt;0,I38/$I$83*100,0)</f>
        <v>4.8479811621303416E-2</v>
      </c>
      <c r="K38" s="209" t="str">
        <f t="shared" ref="K38:K69" si="14">IF(OR(B38&lt;&gt;0)*(E38&lt;&gt;0),B38/E38*100," ")</f>
        <v xml:space="preserve"> </v>
      </c>
      <c r="L38" s="213" t="str">
        <f t="shared" ref="L38:L69" si="15">IF(OR(C38&lt;&gt;0)*(F38&lt;&gt;0),C38/F38*100," ")</f>
        <v xml:space="preserve"> </v>
      </c>
      <c r="M38" s="119">
        <f t="shared" ref="M38:M69" si="16">IF(OR(B38&lt;&gt;0)*(H38&lt;&gt;0),B38/H38*100," ")</f>
        <v>800</v>
      </c>
      <c r="N38" s="120">
        <f t="shared" ref="N38:N69" si="17">IF(OR(C38&lt;&gt;0)*(I38&lt;&gt;0),C38/I38*100," ")</f>
        <v>114.28571428571428</v>
      </c>
      <c r="O38" s="214" t="str">
        <f t="shared" si="9"/>
        <v xml:space="preserve"> </v>
      </c>
      <c r="P38" s="213" t="str">
        <f t="shared" si="10"/>
        <v xml:space="preserve"> </v>
      </c>
      <c r="Q38" s="127"/>
      <c r="R38" s="127"/>
      <c r="S38" s="15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</row>
    <row r="39" spans="1:44" x14ac:dyDescent="0.25">
      <c r="A39" s="5" t="s">
        <v>96</v>
      </c>
      <c r="B39" s="97">
        <v>3</v>
      </c>
      <c r="C39" s="6">
        <v>7</v>
      </c>
      <c r="D39" s="150">
        <f t="shared" si="11"/>
        <v>4.8961320556760161E-2</v>
      </c>
      <c r="E39" s="99">
        <v>2</v>
      </c>
      <c r="F39" s="6">
        <v>4</v>
      </c>
      <c r="G39" s="118">
        <f t="shared" si="12"/>
        <v>3.0365140818340547E-2</v>
      </c>
      <c r="H39" s="97">
        <v>2</v>
      </c>
      <c r="I39" s="6">
        <v>8</v>
      </c>
      <c r="J39" s="172">
        <f t="shared" si="13"/>
        <v>5.5405498995775328E-2</v>
      </c>
      <c r="K39" s="209">
        <f t="shared" si="14"/>
        <v>150</v>
      </c>
      <c r="L39" s="213">
        <f t="shared" si="15"/>
        <v>175</v>
      </c>
      <c r="M39" s="119">
        <f t="shared" si="16"/>
        <v>150</v>
      </c>
      <c r="N39" s="120">
        <f t="shared" si="17"/>
        <v>87.5</v>
      </c>
      <c r="O39" s="214">
        <f t="shared" ref="O39:O70" si="18">IF(OR(E39&lt;&gt;0)*(H39&lt;&gt;0),E39/H39*100," ")</f>
        <v>100</v>
      </c>
      <c r="P39" s="213">
        <f t="shared" si="10"/>
        <v>50</v>
      </c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</row>
    <row r="40" spans="1:44" x14ac:dyDescent="0.25">
      <c r="A40" s="5" t="s">
        <v>54</v>
      </c>
      <c r="B40" s="97">
        <v>2</v>
      </c>
      <c r="C40" s="6">
        <v>7</v>
      </c>
      <c r="D40" s="150">
        <f t="shared" si="11"/>
        <v>4.8961320556760161E-2</v>
      </c>
      <c r="E40" s="99">
        <v>6</v>
      </c>
      <c r="F40" s="6">
        <v>10</v>
      </c>
      <c r="G40" s="118">
        <f t="shared" si="12"/>
        <v>7.5912852045851367E-2</v>
      </c>
      <c r="H40" s="97">
        <v>16</v>
      </c>
      <c r="I40" s="6">
        <v>61</v>
      </c>
      <c r="J40" s="172">
        <f t="shared" si="13"/>
        <v>0.42246692984278689</v>
      </c>
      <c r="K40" s="209">
        <f t="shared" si="14"/>
        <v>33.333333333333329</v>
      </c>
      <c r="L40" s="213">
        <f t="shared" si="15"/>
        <v>70</v>
      </c>
      <c r="M40" s="119">
        <f t="shared" si="16"/>
        <v>12.5</v>
      </c>
      <c r="N40" s="120">
        <f t="shared" si="17"/>
        <v>11.475409836065573</v>
      </c>
      <c r="O40" s="214">
        <f t="shared" si="18"/>
        <v>37.5</v>
      </c>
      <c r="P40" s="213">
        <f t="shared" si="10"/>
        <v>16.393442622950818</v>
      </c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</row>
    <row r="41" spans="1:44" x14ac:dyDescent="0.25">
      <c r="A41" s="5" t="s">
        <v>21</v>
      </c>
      <c r="B41" s="97">
        <v>3</v>
      </c>
      <c r="C41" s="6">
        <v>6</v>
      </c>
      <c r="D41" s="150">
        <f t="shared" si="11"/>
        <v>4.1966846191508707E-2</v>
      </c>
      <c r="E41" s="99">
        <v>0</v>
      </c>
      <c r="F41" s="6">
        <v>0</v>
      </c>
      <c r="G41" s="118">
        <f t="shared" si="12"/>
        <v>0</v>
      </c>
      <c r="H41" s="97">
        <v>0</v>
      </c>
      <c r="I41" s="6">
        <v>0</v>
      </c>
      <c r="J41" s="172">
        <f t="shared" si="13"/>
        <v>0</v>
      </c>
      <c r="K41" s="209" t="str">
        <f t="shared" si="14"/>
        <v xml:space="preserve"> </v>
      </c>
      <c r="L41" s="213" t="str">
        <f t="shared" si="15"/>
        <v xml:space="preserve"> </v>
      </c>
      <c r="M41" s="119" t="str">
        <f t="shared" si="16"/>
        <v xml:space="preserve"> </v>
      </c>
      <c r="N41" s="120" t="str">
        <f t="shared" si="17"/>
        <v xml:space="preserve"> </v>
      </c>
      <c r="O41" s="214" t="str">
        <f t="shared" si="18"/>
        <v xml:space="preserve"> </v>
      </c>
      <c r="P41" s="213" t="str">
        <f t="shared" si="10"/>
        <v xml:space="preserve"> </v>
      </c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</row>
    <row r="42" spans="1:44" x14ac:dyDescent="0.25">
      <c r="A42" s="5" t="s">
        <v>56</v>
      </c>
      <c r="B42" s="97">
        <v>3</v>
      </c>
      <c r="C42" s="6">
        <v>6</v>
      </c>
      <c r="D42" s="150">
        <f t="shared" si="11"/>
        <v>4.1966846191508707E-2</v>
      </c>
      <c r="E42" s="99">
        <v>1</v>
      </c>
      <c r="F42" s="6">
        <v>1</v>
      </c>
      <c r="G42" s="118">
        <f t="shared" si="12"/>
        <v>7.5912852045851367E-3</v>
      </c>
      <c r="H42" s="97">
        <v>0</v>
      </c>
      <c r="I42" s="6">
        <v>0</v>
      </c>
      <c r="J42" s="172">
        <f t="shared" si="13"/>
        <v>0</v>
      </c>
      <c r="K42" s="209">
        <f t="shared" si="14"/>
        <v>300</v>
      </c>
      <c r="L42" s="213">
        <f t="shared" si="15"/>
        <v>600</v>
      </c>
      <c r="M42" s="119" t="str">
        <f t="shared" si="16"/>
        <v xml:space="preserve"> </v>
      </c>
      <c r="N42" s="120" t="str">
        <f t="shared" si="17"/>
        <v xml:space="preserve"> </v>
      </c>
      <c r="O42" s="214" t="str">
        <f t="shared" si="18"/>
        <v xml:space="preserve"> </v>
      </c>
      <c r="P42" s="213" t="str">
        <f t="shared" si="10"/>
        <v xml:space="preserve"> </v>
      </c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</row>
    <row r="43" spans="1:44" x14ac:dyDescent="0.25">
      <c r="A43" s="5" t="s">
        <v>33</v>
      </c>
      <c r="B43" s="97">
        <v>1</v>
      </c>
      <c r="C43" s="6">
        <v>5</v>
      </c>
      <c r="D43" s="150">
        <f t="shared" si="11"/>
        <v>3.4972371826257252E-2</v>
      </c>
      <c r="E43" s="99">
        <v>0</v>
      </c>
      <c r="F43" s="6">
        <v>0</v>
      </c>
      <c r="G43" s="118">
        <f t="shared" si="12"/>
        <v>0</v>
      </c>
      <c r="H43" s="97">
        <v>0</v>
      </c>
      <c r="I43" s="6">
        <v>0</v>
      </c>
      <c r="J43" s="172">
        <f t="shared" si="13"/>
        <v>0</v>
      </c>
      <c r="K43" s="209" t="str">
        <f t="shared" si="14"/>
        <v xml:space="preserve"> </v>
      </c>
      <c r="L43" s="213" t="str">
        <f t="shared" si="15"/>
        <v xml:space="preserve"> </v>
      </c>
      <c r="M43" s="119" t="str">
        <f t="shared" si="16"/>
        <v xml:space="preserve"> </v>
      </c>
      <c r="N43" s="120" t="str">
        <f t="shared" si="17"/>
        <v xml:space="preserve"> </v>
      </c>
      <c r="O43" s="214" t="str">
        <f t="shared" si="18"/>
        <v xml:space="preserve"> </v>
      </c>
      <c r="P43" s="213" t="str">
        <f t="shared" si="10"/>
        <v xml:space="preserve"> </v>
      </c>
      <c r="Q43" s="127"/>
      <c r="R43" s="127"/>
      <c r="S43" s="208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</row>
    <row r="44" spans="1:44" x14ac:dyDescent="0.25">
      <c r="A44" s="189" t="s">
        <v>43</v>
      </c>
      <c r="B44" s="97">
        <v>3</v>
      </c>
      <c r="C44" s="6">
        <v>5</v>
      </c>
      <c r="D44" s="150">
        <f t="shared" si="11"/>
        <v>3.4972371826257252E-2</v>
      </c>
      <c r="E44" s="99">
        <v>0</v>
      </c>
      <c r="F44" s="6">
        <v>0</v>
      </c>
      <c r="G44" s="118">
        <f t="shared" si="12"/>
        <v>0</v>
      </c>
      <c r="H44" s="97">
        <v>3</v>
      </c>
      <c r="I44" s="6">
        <v>9</v>
      </c>
      <c r="J44" s="172">
        <f t="shared" si="13"/>
        <v>6.2331186370247246E-2</v>
      </c>
      <c r="K44" s="209" t="str">
        <f t="shared" si="14"/>
        <v xml:space="preserve"> </v>
      </c>
      <c r="L44" s="213" t="str">
        <f t="shared" si="15"/>
        <v xml:space="preserve"> </v>
      </c>
      <c r="M44" s="119">
        <f t="shared" si="16"/>
        <v>100</v>
      </c>
      <c r="N44" s="120">
        <f t="shared" si="17"/>
        <v>55.555555555555557</v>
      </c>
      <c r="O44" s="214" t="str">
        <f t="shared" si="18"/>
        <v xml:space="preserve"> </v>
      </c>
      <c r="P44" s="213" t="str">
        <f t="shared" si="10"/>
        <v xml:space="preserve"> </v>
      </c>
      <c r="Q44" s="127"/>
      <c r="R44" s="127"/>
      <c r="S44" s="208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</row>
    <row r="45" spans="1:44" x14ac:dyDescent="0.25">
      <c r="A45" s="5" t="s">
        <v>60</v>
      </c>
      <c r="B45" s="97">
        <v>1</v>
      </c>
      <c r="C45" s="6">
        <v>3</v>
      </c>
      <c r="D45" s="150">
        <f t="shared" si="11"/>
        <v>2.0983423095754353E-2</v>
      </c>
      <c r="E45" s="99">
        <v>1</v>
      </c>
      <c r="F45" s="6">
        <v>5</v>
      </c>
      <c r="G45" s="118">
        <f t="shared" si="12"/>
        <v>3.7956426022925684E-2</v>
      </c>
      <c r="H45" s="97">
        <v>0</v>
      </c>
      <c r="I45" s="6">
        <v>0</v>
      </c>
      <c r="J45" s="172">
        <f t="shared" si="13"/>
        <v>0</v>
      </c>
      <c r="K45" s="209">
        <f t="shared" si="14"/>
        <v>100</v>
      </c>
      <c r="L45" s="213">
        <f t="shared" si="15"/>
        <v>60</v>
      </c>
      <c r="M45" s="119" t="str">
        <f t="shared" si="16"/>
        <v xml:space="preserve"> </v>
      </c>
      <c r="N45" s="120" t="str">
        <f t="shared" si="17"/>
        <v xml:space="preserve"> </v>
      </c>
      <c r="O45" s="214" t="str">
        <f t="shared" si="18"/>
        <v xml:space="preserve"> </v>
      </c>
      <c r="P45" s="213" t="str">
        <f t="shared" si="10"/>
        <v xml:space="preserve"> </v>
      </c>
      <c r="Q45" s="127"/>
      <c r="R45" s="127"/>
      <c r="S45" s="208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</row>
    <row r="46" spans="1:44" x14ac:dyDescent="0.25">
      <c r="A46" s="5" t="s">
        <v>41</v>
      </c>
      <c r="B46" s="97">
        <v>3</v>
      </c>
      <c r="C46" s="6">
        <v>3</v>
      </c>
      <c r="D46" s="150">
        <f t="shared" si="11"/>
        <v>2.0983423095754353E-2</v>
      </c>
      <c r="E46" s="99">
        <v>1</v>
      </c>
      <c r="F46" s="6">
        <v>1</v>
      </c>
      <c r="G46" s="118">
        <f t="shared" si="12"/>
        <v>7.5912852045851367E-3</v>
      </c>
      <c r="H46" s="97">
        <v>0</v>
      </c>
      <c r="I46" s="6">
        <v>0</v>
      </c>
      <c r="J46" s="172">
        <f t="shared" si="13"/>
        <v>0</v>
      </c>
      <c r="K46" s="209">
        <f t="shared" si="14"/>
        <v>300</v>
      </c>
      <c r="L46" s="213">
        <f t="shared" si="15"/>
        <v>300</v>
      </c>
      <c r="M46" s="119" t="str">
        <f t="shared" si="16"/>
        <v xml:space="preserve"> </v>
      </c>
      <c r="N46" s="120" t="str">
        <f t="shared" si="17"/>
        <v xml:space="preserve"> </v>
      </c>
      <c r="O46" s="214" t="str">
        <f t="shared" si="18"/>
        <v xml:space="preserve"> </v>
      </c>
      <c r="P46" s="213" t="str">
        <f t="shared" si="10"/>
        <v xml:space="preserve"> </v>
      </c>
      <c r="Q46" s="127"/>
      <c r="R46" s="127"/>
      <c r="S46" s="208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</row>
    <row r="47" spans="1:44" x14ac:dyDescent="0.25">
      <c r="A47" s="5" t="s">
        <v>23</v>
      </c>
      <c r="B47" s="97">
        <v>1</v>
      </c>
      <c r="C47" s="6">
        <v>3</v>
      </c>
      <c r="D47" s="150">
        <f t="shared" si="11"/>
        <v>2.0983423095754353E-2</v>
      </c>
      <c r="E47" s="99">
        <v>15</v>
      </c>
      <c r="F47" s="6">
        <v>76</v>
      </c>
      <c r="G47" s="118">
        <f t="shared" si="12"/>
        <v>0.57693767554847042</v>
      </c>
      <c r="H47" s="97">
        <v>3</v>
      </c>
      <c r="I47" s="6">
        <v>6</v>
      </c>
      <c r="J47" s="172">
        <f t="shared" si="13"/>
        <v>4.1554124246831498E-2</v>
      </c>
      <c r="K47" s="209">
        <f t="shared" si="14"/>
        <v>6.666666666666667</v>
      </c>
      <c r="L47" s="213">
        <f t="shared" si="15"/>
        <v>3.9473684210526314</v>
      </c>
      <c r="M47" s="119">
        <f t="shared" si="16"/>
        <v>33.333333333333329</v>
      </c>
      <c r="N47" s="120">
        <f t="shared" si="17"/>
        <v>50</v>
      </c>
      <c r="O47" s="214">
        <f t="shared" si="18"/>
        <v>500</v>
      </c>
      <c r="P47" s="213">
        <f t="shared" si="10"/>
        <v>1266.6666666666665</v>
      </c>
      <c r="Q47" s="127"/>
      <c r="R47" s="127"/>
      <c r="S47" s="208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</row>
    <row r="48" spans="1:44" x14ac:dyDescent="0.25">
      <c r="A48" s="5" t="s">
        <v>31</v>
      </c>
      <c r="B48" s="97">
        <v>2</v>
      </c>
      <c r="C48" s="6">
        <v>2</v>
      </c>
      <c r="D48" s="150">
        <f t="shared" si="11"/>
        <v>1.3988948730502904E-2</v>
      </c>
      <c r="E48" s="99">
        <v>1</v>
      </c>
      <c r="F48" s="6">
        <v>5</v>
      </c>
      <c r="G48" s="118">
        <f t="shared" si="12"/>
        <v>3.7956426022925684E-2</v>
      </c>
      <c r="H48" s="97">
        <v>0</v>
      </c>
      <c r="I48" s="6">
        <v>0</v>
      </c>
      <c r="J48" s="172">
        <f t="shared" si="13"/>
        <v>0</v>
      </c>
      <c r="K48" s="209">
        <f t="shared" si="14"/>
        <v>200</v>
      </c>
      <c r="L48" s="213">
        <f t="shared" si="15"/>
        <v>40</v>
      </c>
      <c r="M48" s="119" t="str">
        <f t="shared" si="16"/>
        <v xml:space="preserve"> </v>
      </c>
      <c r="N48" s="120" t="str">
        <f t="shared" si="17"/>
        <v xml:space="preserve"> </v>
      </c>
      <c r="O48" s="214" t="str">
        <f t="shared" si="18"/>
        <v xml:space="preserve"> </v>
      </c>
      <c r="P48" s="213" t="str">
        <f t="shared" si="10"/>
        <v xml:space="preserve"> </v>
      </c>
      <c r="Q48" s="127"/>
      <c r="R48" s="127"/>
      <c r="S48" s="208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</row>
    <row r="49" spans="1:44" ht="17.25" customHeight="1" x14ac:dyDescent="0.25">
      <c r="A49" s="5" t="s">
        <v>35</v>
      </c>
      <c r="B49" s="97">
        <v>2</v>
      </c>
      <c r="C49" s="6">
        <v>2</v>
      </c>
      <c r="D49" s="150">
        <f t="shared" si="11"/>
        <v>1.3988948730502904E-2</v>
      </c>
      <c r="E49" s="99">
        <v>0</v>
      </c>
      <c r="F49" s="6">
        <v>0</v>
      </c>
      <c r="G49" s="118">
        <f t="shared" si="12"/>
        <v>0</v>
      </c>
      <c r="H49" s="97">
        <v>9</v>
      </c>
      <c r="I49" s="6">
        <v>46</v>
      </c>
      <c r="J49" s="172">
        <f t="shared" si="13"/>
        <v>0.31858161922570816</v>
      </c>
      <c r="K49" s="209" t="str">
        <f t="shared" si="14"/>
        <v xml:space="preserve"> </v>
      </c>
      <c r="L49" s="213" t="str">
        <f t="shared" si="15"/>
        <v xml:space="preserve"> </v>
      </c>
      <c r="M49" s="119">
        <f t="shared" si="16"/>
        <v>22.222222222222221</v>
      </c>
      <c r="N49" s="120">
        <f t="shared" si="17"/>
        <v>4.3478260869565215</v>
      </c>
      <c r="O49" s="214" t="str">
        <f t="shared" si="18"/>
        <v xml:space="preserve"> </v>
      </c>
      <c r="P49" s="213" t="str">
        <f t="shared" si="10"/>
        <v xml:space="preserve"> </v>
      </c>
      <c r="Q49" s="127"/>
      <c r="R49" s="127"/>
      <c r="S49" s="208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</row>
    <row r="50" spans="1:44" x14ac:dyDescent="0.25">
      <c r="A50" s="5" t="s">
        <v>91</v>
      </c>
      <c r="B50" s="97">
        <v>1</v>
      </c>
      <c r="C50" s="6">
        <v>2</v>
      </c>
      <c r="D50" s="150">
        <f t="shared" si="11"/>
        <v>1.3988948730502904E-2</v>
      </c>
      <c r="E50" s="99">
        <v>7</v>
      </c>
      <c r="F50" s="6">
        <v>20</v>
      </c>
      <c r="G50" s="118">
        <f t="shared" si="12"/>
        <v>0.15182570409170273</v>
      </c>
      <c r="H50" s="97">
        <v>7</v>
      </c>
      <c r="I50" s="6">
        <v>8</v>
      </c>
      <c r="J50" s="172">
        <f t="shared" si="13"/>
        <v>5.5405498995775328E-2</v>
      </c>
      <c r="K50" s="209">
        <f t="shared" si="14"/>
        <v>14.285714285714285</v>
      </c>
      <c r="L50" s="213">
        <f t="shared" si="15"/>
        <v>10</v>
      </c>
      <c r="M50" s="119">
        <f t="shared" si="16"/>
        <v>14.285714285714285</v>
      </c>
      <c r="N50" s="120">
        <f t="shared" si="17"/>
        <v>25</v>
      </c>
      <c r="O50" s="214">
        <f t="shared" si="18"/>
        <v>100</v>
      </c>
      <c r="P50" s="213">
        <f t="shared" si="10"/>
        <v>250</v>
      </c>
      <c r="Q50" s="127"/>
      <c r="R50" s="127"/>
      <c r="S50" s="208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</row>
    <row r="51" spans="1:44" x14ac:dyDescent="0.25">
      <c r="A51" s="5" t="s">
        <v>59</v>
      </c>
      <c r="B51" s="97">
        <v>0</v>
      </c>
      <c r="C51" s="6">
        <v>0</v>
      </c>
      <c r="D51" s="150">
        <f t="shared" si="11"/>
        <v>0</v>
      </c>
      <c r="E51" s="99">
        <v>0</v>
      </c>
      <c r="F51" s="6">
        <v>0</v>
      </c>
      <c r="G51" s="118">
        <f t="shared" si="12"/>
        <v>0</v>
      </c>
      <c r="H51" s="97">
        <v>0</v>
      </c>
      <c r="I51" s="6">
        <v>0</v>
      </c>
      <c r="J51" s="172">
        <f t="shared" si="13"/>
        <v>0</v>
      </c>
      <c r="K51" s="209" t="str">
        <f t="shared" si="14"/>
        <v xml:space="preserve"> </v>
      </c>
      <c r="L51" s="213" t="str">
        <f t="shared" si="15"/>
        <v xml:space="preserve"> </v>
      </c>
      <c r="M51" s="119" t="str">
        <f t="shared" si="16"/>
        <v xml:space="preserve"> </v>
      </c>
      <c r="N51" s="120" t="str">
        <f t="shared" si="17"/>
        <v xml:space="preserve"> </v>
      </c>
      <c r="O51" s="214" t="str">
        <f t="shared" si="18"/>
        <v xml:space="preserve"> </v>
      </c>
      <c r="P51" s="213" t="str">
        <f t="shared" si="10"/>
        <v xml:space="preserve"> </v>
      </c>
      <c r="Q51" s="127"/>
      <c r="R51" s="127"/>
      <c r="S51" s="208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</row>
    <row r="52" spans="1:44" x14ac:dyDescent="0.25">
      <c r="A52" s="5" t="s">
        <v>32</v>
      </c>
      <c r="B52" s="97">
        <v>0</v>
      </c>
      <c r="C52" s="6">
        <v>0</v>
      </c>
      <c r="D52" s="150">
        <f t="shared" si="11"/>
        <v>0</v>
      </c>
      <c r="E52" s="99">
        <v>0</v>
      </c>
      <c r="F52" s="6">
        <v>0</v>
      </c>
      <c r="G52" s="118">
        <f t="shared" si="12"/>
        <v>0</v>
      </c>
      <c r="H52" s="97">
        <v>0</v>
      </c>
      <c r="I52" s="6">
        <v>0</v>
      </c>
      <c r="J52" s="172">
        <f t="shared" si="13"/>
        <v>0</v>
      </c>
      <c r="K52" s="209" t="str">
        <f t="shared" si="14"/>
        <v xml:space="preserve"> </v>
      </c>
      <c r="L52" s="213" t="str">
        <f t="shared" si="15"/>
        <v xml:space="preserve"> </v>
      </c>
      <c r="M52" s="119" t="str">
        <f t="shared" si="16"/>
        <v xml:space="preserve"> </v>
      </c>
      <c r="N52" s="120" t="str">
        <f t="shared" si="17"/>
        <v xml:space="preserve"> </v>
      </c>
      <c r="O52" s="214" t="str">
        <f t="shared" si="18"/>
        <v xml:space="preserve"> </v>
      </c>
      <c r="P52" s="213" t="str">
        <f t="shared" si="10"/>
        <v xml:space="preserve"> </v>
      </c>
      <c r="Q52" s="127"/>
      <c r="R52" s="127"/>
      <c r="S52" s="208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</row>
    <row r="53" spans="1:44" x14ac:dyDescent="0.25">
      <c r="A53" s="5" t="s">
        <v>61</v>
      </c>
      <c r="B53" s="97">
        <v>0</v>
      </c>
      <c r="C53" s="6">
        <v>0</v>
      </c>
      <c r="D53" s="150">
        <f t="shared" si="11"/>
        <v>0</v>
      </c>
      <c r="E53" s="99">
        <v>0</v>
      </c>
      <c r="F53" s="6">
        <v>0</v>
      </c>
      <c r="G53" s="118">
        <f t="shared" si="12"/>
        <v>0</v>
      </c>
      <c r="H53" s="97">
        <v>0</v>
      </c>
      <c r="I53" s="6">
        <v>0</v>
      </c>
      <c r="J53" s="172">
        <f t="shared" si="13"/>
        <v>0</v>
      </c>
      <c r="K53" s="209" t="str">
        <f t="shared" si="14"/>
        <v xml:space="preserve"> </v>
      </c>
      <c r="L53" s="213" t="str">
        <f t="shared" si="15"/>
        <v xml:space="preserve"> </v>
      </c>
      <c r="M53" s="119" t="str">
        <f t="shared" si="16"/>
        <v xml:space="preserve"> </v>
      </c>
      <c r="N53" s="120" t="str">
        <f t="shared" si="17"/>
        <v xml:space="preserve"> </v>
      </c>
      <c r="O53" s="214" t="str">
        <f t="shared" si="18"/>
        <v xml:space="preserve"> </v>
      </c>
      <c r="P53" s="213" t="str">
        <f t="shared" si="10"/>
        <v xml:space="preserve"> </v>
      </c>
      <c r="Q53" s="127"/>
      <c r="R53" s="127"/>
      <c r="S53" s="15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</row>
    <row r="54" spans="1:44" ht="17.25" customHeight="1" x14ac:dyDescent="0.25">
      <c r="A54" s="5" t="s">
        <v>37</v>
      </c>
      <c r="B54" s="97">
        <v>0</v>
      </c>
      <c r="C54" s="6">
        <v>0</v>
      </c>
      <c r="D54" s="150">
        <f t="shared" si="11"/>
        <v>0</v>
      </c>
      <c r="E54" s="99">
        <v>1</v>
      </c>
      <c r="F54" s="6">
        <v>4</v>
      </c>
      <c r="G54" s="118">
        <f t="shared" si="12"/>
        <v>3.0365140818340547E-2</v>
      </c>
      <c r="H54" s="97">
        <v>0</v>
      </c>
      <c r="I54" s="6">
        <v>0</v>
      </c>
      <c r="J54" s="172">
        <f t="shared" si="13"/>
        <v>0</v>
      </c>
      <c r="K54" s="209" t="str">
        <f t="shared" si="14"/>
        <v xml:space="preserve"> </v>
      </c>
      <c r="L54" s="213" t="str">
        <f t="shared" si="15"/>
        <v xml:space="preserve"> </v>
      </c>
      <c r="M54" s="119" t="str">
        <f t="shared" si="16"/>
        <v xml:space="preserve"> </v>
      </c>
      <c r="N54" s="120" t="str">
        <f t="shared" si="17"/>
        <v xml:space="preserve"> </v>
      </c>
      <c r="O54" s="214" t="str">
        <f t="shared" si="18"/>
        <v xml:space="preserve"> </v>
      </c>
      <c r="P54" s="213" t="str">
        <f t="shared" si="10"/>
        <v xml:space="preserve"> </v>
      </c>
      <c r="Q54" s="127"/>
      <c r="R54" s="127"/>
      <c r="S54" s="15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</row>
    <row r="55" spans="1:44" x14ac:dyDescent="0.25">
      <c r="A55" s="5" t="s">
        <v>85</v>
      </c>
      <c r="B55" s="97">
        <v>0</v>
      </c>
      <c r="C55" s="6">
        <v>0</v>
      </c>
      <c r="D55" s="150">
        <f t="shared" si="11"/>
        <v>0</v>
      </c>
      <c r="E55" s="99">
        <v>0</v>
      </c>
      <c r="F55" s="6">
        <v>0</v>
      </c>
      <c r="G55" s="118">
        <f t="shared" si="12"/>
        <v>0</v>
      </c>
      <c r="H55" s="97">
        <v>0</v>
      </c>
      <c r="I55" s="6">
        <v>0</v>
      </c>
      <c r="J55" s="172">
        <f t="shared" si="13"/>
        <v>0</v>
      </c>
      <c r="K55" s="209" t="str">
        <f t="shared" si="14"/>
        <v xml:space="preserve"> </v>
      </c>
      <c r="L55" s="213" t="str">
        <f t="shared" si="15"/>
        <v xml:space="preserve"> </v>
      </c>
      <c r="M55" s="119" t="str">
        <f t="shared" si="16"/>
        <v xml:space="preserve"> </v>
      </c>
      <c r="N55" s="120" t="str">
        <f t="shared" si="17"/>
        <v xml:space="preserve"> </v>
      </c>
      <c r="O55" s="214" t="str">
        <f t="shared" si="18"/>
        <v xml:space="preserve"> </v>
      </c>
      <c r="P55" s="213" t="str">
        <f t="shared" si="10"/>
        <v xml:space="preserve"> </v>
      </c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</row>
    <row r="56" spans="1:44" x14ac:dyDescent="0.25">
      <c r="A56" s="5" t="s">
        <v>64</v>
      </c>
      <c r="B56" s="97">
        <v>0</v>
      </c>
      <c r="C56" s="6">
        <v>0</v>
      </c>
      <c r="D56" s="150">
        <f t="shared" si="11"/>
        <v>0</v>
      </c>
      <c r="E56" s="99">
        <v>1</v>
      </c>
      <c r="F56" s="6">
        <v>4</v>
      </c>
      <c r="G56" s="118">
        <f t="shared" si="12"/>
        <v>3.0365140818340547E-2</v>
      </c>
      <c r="H56" s="97">
        <v>0</v>
      </c>
      <c r="I56" s="6">
        <v>0</v>
      </c>
      <c r="J56" s="172">
        <f t="shared" si="13"/>
        <v>0</v>
      </c>
      <c r="K56" s="209" t="str">
        <f t="shared" si="14"/>
        <v xml:space="preserve"> </v>
      </c>
      <c r="L56" s="213" t="str">
        <f t="shared" si="15"/>
        <v xml:space="preserve"> </v>
      </c>
      <c r="M56" s="119" t="str">
        <f t="shared" si="16"/>
        <v xml:space="preserve"> </v>
      </c>
      <c r="N56" s="120" t="str">
        <f t="shared" si="17"/>
        <v xml:space="preserve"> </v>
      </c>
      <c r="O56" s="214" t="str">
        <f t="shared" si="18"/>
        <v xml:space="preserve"> </v>
      </c>
      <c r="P56" s="213" t="str">
        <f t="shared" si="10"/>
        <v xml:space="preserve"> </v>
      </c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</row>
    <row r="57" spans="1:44" x14ac:dyDescent="0.25">
      <c r="A57" s="5" t="s">
        <v>38</v>
      </c>
      <c r="B57" s="97">
        <v>0</v>
      </c>
      <c r="C57" s="6">
        <v>0</v>
      </c>
      <c r="D57" s="150">
        <f t="shared" si="11"/>
        <v>0</v>
      </c>
      <c r="E57" s="99">
        <v>3</v>
      </c>
      <c r="F57" s="6">
        <v>10</v>
      </c>
      <c r="G57" s="118">
        <f t="shared" si="12"/>
        <v>7.5912852045851367E-2</v>
      </c>
      <c r="H57" s="97">
        <v>0</v>
      </c>
      <c r="I57" s="6">
        <v>0</v>
      </c>
      <c r="J57" s="172">
        <f t="shared" si="13"/>
        <v>0</v>
      </c>
      <c r="K57" s="209" t="str">
        <f t="shared" si="14"/>
        <v xml:space="preserve"> </v>
      </c>
      <c r="L57" s="213" t="str">
        <f t="shared" si="15"/>
        <v xml:space="preserve"> </v>
      </c>
      <c r="M57" s="119" t="str">
        <f t="shared" si="16"/>
        <v xml:space="preserve"> </v>
      </c>
      <c r="N57" s="120" t="str">
        <f t="shared" si="17"/>
        <v xml:space="preserve"> </v>
      </c>
      <c r="O57" s="214" t="str">
        <f t="shared" si="18"/>
        <v xml:space="preserve"> </v>
      </c>
      <c r="P57" s="213" t="str">
        <f t="shared" si="10"/>
        <v xml:space="preserve"> </v>
      </c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</row>
    <row r="58" spans="1:44" x14ac:dyDescent="0.25">
      <c r="A58" s="5" t="s">
        <v>39</v>
      </c>
      <c r="B58" s="97">
        <v>0</v>
      </c>
      <c r="C58" s="6">
        <v>0</v>
      </c>
      <c r="D58" s="150">
        <f t="shared" si="11"/>
        <v>0</v>
      </c>
      <c r="E58" s="99">
        <v>0</v>
      </c>
      <c r="F58" s="6">
        <v>0</v>
      </c>
      <c r="G58" s="118">
        <f t="shared" si="12"/>
        <v>0</v>
      </c>
      <c r="H58" s="97">
        <v>0</v>
      </c>
      <c r="I58" s="6">
        <v>0</v>
      </c>
      <c r="J58" s="172">
        <f t="shared" si="13"/>
        <v>0</v>
      </c>
      <c r="K58" s="209" t="str">
        <f t="shared" si="14"/>
        <v xml:space="preserve"> </v>
      </c>
      <c r="L58" s="213" t="str">
        <f t="shared" si="15"/>
        <v xml:space="preserve"> </v>
      </c>
      <c r="M58" s="119" t="str">
        <f t="shared" si="16"/>
        <v xml:space="preserve"> </v>
      </c>
      <c r="N58" s="120" t="str">
        <f t="shared" si="17"/>
        <v xml:space="preserve"> </v>
      </c>
      <c r="O58" s="214" t="str">
        <f t="shared" si="18"/>
        <v xml:space="preserve"> </v>
      </c>
      <c r="P58" s="213" t="str">
        <f t="shared" si="10"/>
        <v xml:space="preserve"> </v>
      </c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</row>
    <row r="59" spans="1:44" ht="17.25" customHeight="1" x14ac:dyDescent="0.25">
      <c r="A59" s="5" t="s">
        <v>67</v>
      </c>
      <c r="B59" s="97">
        <v>0</v>
      </c>
      <c r="C59" s="6">
        <v>0</v>
      </c>
      <c r="D59" s="150">
        <f t="shared" si="11"/>
        <v>0</v>
      </c>
      <c r="E59" s="99">
        <v>0</v>
      </c>
      <c r="F59" s="6">
        <v>0</v>
      </c>
      <c r="G59" s="118">
        <f t="shared" si="12"/>
        <v>0</v>
      </c>
      <c r="H59" s="97">
        <v>0</v>
      </c>
      <c r="I59" s="6">
        <v>0</v>
      </c>
      <c r="J59" s="172">
        <f t="shared" si="13"/>
        <v>0</v>
      </c>
      <c r="K59" s="209" t="str">
        <f t="shared" si="14"/>
        <v xml:space="preserve"> </v>
      </c>
      <c r="L59" s="213" t="str">
        <f t="shared" si="15"/>
        <v xml:space="preserve"> </v>
      </c>
      <c r="M59" s="119" t="str">
        <f t="shared" si="16"/>
        <v xml:space="preserve"> </v>
      </c>
      <c r="N59" s="120" t="str">
        <f t="shared" si="17"/>
        <v xml:space="preserve"> </v>
      </c>
      <c r="O59" s="214" t="str">
        <f t="shared" si="18"/>
        <v xml:space="preserve"> </v>
      </c>
      <c r="P59" s="213" t="str">
        <f t="shared" si="10"/>
        <v xml:space="preserve"> </v>
      </c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</row>
    <row r="60" spans="1:44" x14ac:dyDescent="0.25">
      <c r="A60" s="5" t="s">
        <v>58</v>
      </c>
      <c r="B60" s="97">
        <v>0</v>
      </c>
      <c r="C60" s="6">
        <v>0</v>
      </c>
      <c r="D60" s="150">
        <f t="shared" si="11"/>
        <v>0</v>
      </c>
      <c r="E60" s="99">
        <v>7</v>
      </c>
      <c r="F60" s="6">
        <v>30</v>
      </c>
      <c r="G60" s="118">
        <f t="shared" si="12"/>
        <v>0.22773855613755409</v>
      </c>
      <c r="H60" s="97">
        <v>3</v>
      </c>
      <c r="I60" s="6">
        <v>4</v>
      </c>
      <c r="J60" s="172">
        <f t="shared" si="13"/>
        <v>2.7702749497887664E-2</v>
      </c>
      <c r="K60" s="209" t="str">
        <f t="shared" si="14"/>
        <v xml:space="preserve"> </v>
      </c>
      <c r="L60" s="213" t="str">
        <f t="shared" si="15"/>
        <v xml:space="preserve"> </v>
      </c>
      <c r="M60" s="119" t="str">
        <f t="shared" si="16"/>
        <v xml:space="preserve"> </v>
      </c>
      <c r="N60" s="120" t="str">
        <f t="shared" si="17"/>
        <v xml:space="preserve"> </v>
      </c>
      <c r="O60" s="214">
        <f t="shared" si="18"/>
        <v>233.33333333333334</v>
      </c>
      <c r="P60" s="213">
        <f t="shared" si="10"/>
        <v>750</v>
      </c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</row>
    <row r="61" spans="1:44" x14ac:dyDescent="0.25">
      <c r="A61" s="5" t="s">
        <v>68</v>
      </c>
      <c r="B61" s="97">
        <v>0</v>
      </c>
      <c r="C61" s="6">
        <v>0</v>
      </c>
      <c r="D61" s="150">
        <f t="shared" si="11"/>
        <v>0</v>
      </c>
      <c r="E61" s="99">
        <v>0</v>
      </c>
      <c r="F61" s="6">
        <v>0</v>
      </c>
      <c r="G61" s="118">
        <f t="shared" si="12"/>
        <v>0</v>
      </c>
      <c r="H61" s="97">
        <v>0</v>
      </c>
      <c r="I61" s="6">
        <v>0</v>
      </c>
      <c r="J61" s="172">
        <f t="shared" si="13"/>
        <v>0</v>
      </c>
      <c r="K61" s="209" t="str">
        <f t="shared" si="14"/>
        <v xml:space="preserve"> </v>
      </c>
      <c r="L61" s="213" t="str">
        <f t="shared" si="15"/>
        <v xml:space="preserve"> </v>
      </c>
      <c r="M61" s="119" t="str">
        <f t="shared" si="16"/>
        <v xml:space="preserve"> </v>
      </c>
      <c r="N61" s="120" t="str">
        <f t="shared" si="17"/>
        <v xml:space="preserve"> </v>
      </c>
      <c r="O61" s="214" t="str">
        <f t="shared" si="18"/>
        <v xml:space="preserve"> </v>
      </c>
      <c r="P61" s="213" t="str">
        <f t="shared" si="10"/>
        <v xml:space="preserve"> </v>
      </c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</row>
    <row r="62" spans="1:44" x14ac:dyDescent="0.25">
      <c r="A62" s="5" t="s">
        <v>69</v>
      </c>
      <c r="B62" s="97">
        <v>0</v>
      </c>
      <c r="C62" s="6">
        <v>0</v>
      </c>
      <c r="D62" s="150">
        <f t="shared" si="11"/>
        <v>0</v>
      </c>
      <c r="E62" s="99">
        <v>0</v>
      </c>
      <c r="F62" s="6">
        <v>0</v>
      </c>
      <c r="G62" s="118">
        <f t="shared" si="12"/>
        <v>0</v>
      </c>
      <c r="H62" s="97">
        <v>0</v>
      </c>
      <c r="I62" s="6">
        <v>0</v>
      </c>
      <c r="J62" s="172">
        <f t="shared" si="13"/>
        <v>0</v>
      </c>
      <c r="K62" s="209" t="str">
        <f t="shared" si="14"/>
        <v xml:space="preserve"> </v>
      </c>
      <c r="L62" s="213" t="str">
        <f t="shared" si="15"/>
        <v xml:space="preserve"> </v>
      </c>
      <c r="M62" s="119" t="str">
        <f t="shared" si="16"/>
        <v xml:space="preserve"> </v>
      </c>
      <c r="N62" s="120" t="str">
        <f t="shared" si="17"/>
        <v xml:space="preserve"> </v>
      </c>
      <c r="O62" s="214" t="str">
        <f t="shared" si="18"/>
        <v xml:space="preserve"> </v>
      </c>
      <c r="P62" s="213" t="str">
        <f t="shared" si="10"/>
        <v xml:space="preserve"> </v>
      </c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</row>
    <row r="63" spans="1:44" x14ac:dyDescent="0.25">
      <c r="A63" s="5" t="s">
        <v>71</v>
      </c>
      <c r="B63" s="97">
        <v>0</v>
      </c>
      <c r="C63" s="6">
        <v>0</v>
      </c>
      <c r="D63" s="150">
        <f t="shared" si="11"/>
        <v>0</v>
      </c>
      <c r="E63" s="99">
        <v>0</v>
      </c>
      <c r="F63" s="6">
        <v>0</v>
      </c>
      <c r="G63" s="118">
        <f t="shared" si="12"/>
        <v>0</v>
      </c>
      <c r="H63" s="97">
        <v>0</v>
      </c>
      <c r="I63" s="6">
        <v>0</v>
      </c>
      <c r="J63" s="172">
        <f t="shared" si="13"/>
        <v>0</v>
      </c>
      <c r="K63" s="209" t="str">
        <f t="shared" si="14"/>
        <v xml:space="preserve"> </v>
      </c>
      <c r="L63" s="213" t="str">
        <f t="shared" si="15"/>
        <v xml:space="preserve"> </v>
      </c>
      <c r="M63" s="119" t="str">
        <f t="shared" si="16"/>
        <v xml:space="preserve"> </v>
      </c>
      <c r="N63" s="120" t="str">
        <f t="shared" si="17"/>
        <v xml:space="preserve"> </v>
      </c>
      <c r="O63" s="214" t="str">
        <f t="shared" si="18"/>
        <v xml:space="preserve"> </v>
      </c>
      <c r="P63" s="213" t="str">
        <f t="shared" si="10"/>
        <v xml:space="preserve"> </v>
      </c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</row>
    <row r="64" spans="1:44" x14ac:dyDescent="0.25">
      <c r="A64" s="5" t="s">
        <v>42</v>
      </c>
      <c r="B64" s="97">
        <v>0</v>
      </c>
      <c r="C64" s="6">
        <v>0</v>
      </c>
      <c r="D64" s="150">
        <f t="shared" si="11"/>
        <v>0</v>
      </c>
      <c r="E64" s="99">
        <v>0</v>
      </c>
      <c r="F64" s="6">
        <v>0</v>
      </c>
      <c r="G64" s="118">
        <f t="shared" si="12"/>
        <v>0</v>
      </c>
      <c r="H64" s="97">
        <v>0</v>
      </c>
      <c r="I64" s="6">
        <v>0</v>
      </c>
      <c r="J64" s="172">
        <f t="shared" si="13"/>
        <v>0</v>
      </c>
      <c r="K64" s="209" t="str">
        <f t="shared" si="14"/>
        <v xml:space="preserve"> </v>
      </c>
      <c r="L64" s="213" t="str">
        <f t="shared" si="15"/>
        <v xml:space="preserve"> </v>
      </c>
      <c r="M64" s="119" t="str">
        <f t="shared" si="16"/>
        <v xml:space="preserve"> </v>
      </c>
      <c r="N64" s="120" t="str">
        <f t="shared" si="17"/>
        <v xml:space="preserve"> </v>
      </c>
      <c r="O64" s="214" t="str">
        <f t="shared" si="18"/>
        <v xml:space="preserve"> </v>
      </c>
      <c r="P64" s="213" t="str">
        <f t="shared" si="10"/>
        <v xml:space="preserve"> </v>
      </c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</row>
    <row r="65" spans="1:44" x14ac:dyDescent="0.25">
      <c r="A65" s="5" t="s">
        <v>84</v>
      </c>
      <c r="B65" s="97">
        <v>0</v>
      </c>
      <c r="C65" s="6">
        <v>0</v>
      </c>
      <c r="D65" s="150">
        <f t="shared" si="11"/>
        <v>0</v>
      </c>
      <c r="E65" s="99">
        <v>0</v>
      </c>
      <c r="F65" s="6">
        <v>0</v>
      </c>
      <c r="G65" s="118">
        <f t="shared" si="12"/>
        <v>0</v>
      </c>
      <c r="H65" s="97">
        <v>2</v>
      </c>
      <c r="I65" s="6">
        <v>12</v>
      </c>
      <c r="J65" s="172">
        <f t="shared" si="13"/>
        <v>8.3108248493662995E-2</v>
      </c>
      <c r="K65" s="209" t="str">
        <f t="shared" si="14"/>
        <v xml:space="preserve"> </v>
      </c>
      <c r="L65" s="213" t="str">
        <f t="shared" si="15"/>
        <v xml:space="preserve"> </v>
      </c>
      <c r="M65" s="119" t="str">
        <f t="shared" si="16"/>
        <v xml:space="preserve"> </v>
      </c>
      <c r="N65" s="120" t="str">
        <f t="shared" si="17"/>
        <v xml:space="preserve"> </v>
      </c>
      <c r="O65" s="214" t="str">
        <f t="shared" si="18"/>
        <v xml:space="preserve"> </v>
      </c>
      <c r="P65" s="213" t="str">
        <f t="shared" si="10"/>
        <v xml:space="preserve"> </v>
      </c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</row>
    <row r="66" spans="1:44" x14ac:dyDescent="0.25">
      <c r="A66" s="5" t="s">
        <v>86</v>
      </c>
      <c r="B66" s="97">
        <v>0</v>
      </c>
      <c r="C66" s="6">
        <v>0</v>
      </c>
      <c r="D66" s="150">
        <f t="shared" si="11"/>
        <v>0</v>
      </c>
      <c r="E66" s="99">
        <v>0</v>
      </c>
      <c r="F66" s="6">
        <v>0</v>
      </c>
      <c r="G66" s="118">
        <f t="shared" si="12"/>
        <v>0</v>
      </c>
      <c r="H66" s="97">
        <v>0</v>
      </c>
      <c r="I66" s="6">
        <v>0</v>
      </c>
      <c r="J66" s="172">
        <f t="shared" si="13"/>
        <v>0</v>
      </c>
      <c r="K66" s="209" t="str">
        <f t="shared" si="14"/>
        <v xml:space="preserve"> </v>
      </c>
      <c r="L66" s="213" t="str">
        <f t="shared" si="15"/>
        <v xml:space="preserve"> </v>
      </c>
      <c r="M66" s="119" t="str">
        <f t="shared" si="16"/>
        <v xml:space="preserve"> </v>
      </c>
      <c r="N66" s="120" t="str">
        <f t="shared" si="17"/>
        <v xml:space="preserve"> </v>
      </c>
      <c r="O66" s="214" t="str">
        <f t="shared" si="18"/>
        <v xml:space="preserve"> </v>
      </c>
      <c r="P66" s="213" t="str">
        <f t="shared" si="10"/>
        <v xml:space="preserve"> </v>
      </c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</row>
    <row r="67" spans="1:44" x14ac:dyDescent="0.25">
      <c r="A67" s="5" t="s">
        <v>46</v>
      </c>
      <c r="B67" s="97">
        <v>0</v>
      </c>
      <c r="C67" s="6">
        <v>0</v>
      </c>
      <c r="D67" s="150">
        <f t="shared" si="11"/>
        <v>0</v>
      </c>
      <c r="E67" s="99">
        <v>0</v>
      </c>
      <c r="F67" s="6">
        <v>0</v>
      </c>
      <c r="G67" s="118">
        <f t="shared" si="12"/>
        <v>0</v>
      </c>
      <c r="H67" s="97">
        <v>0</v>
      </c>
      <c r="I67" s="6">
        <v>0</v>
      </c>
      <c r="J67" s="172">
        <f t="shared" si="13"/>
        <v>0</v>
      </c>
      <c r="K67" s="209" t="str">
        <f t="shared" si="14"/>
        <v xml:space="preserve"> </v>
      </c>
      <c r="L67" s="213" t="str">
        <f t="shared" si="15"/>
        <v xml:space="preserve"> </v>
      </c>
      <c r="M67" s="119" t="str">
        <f t="shared" si="16"/>
        <v xml:space="preserve"> </v>
      </c>
      <c r="N67" s="120" t="str">
        <f t="shared" si="17"/>
        <v xml:space="preserve"> </v>
      </c>
      <c r="O67" s="214" t="str">
        <f t="shared" si="18"/>
        <v xml:space="preserve"> </v>
      </c>
      <c r="P67" s="213" t="str">
        <f t="shared" si="10"/>
        <v xml:space="preserve"> </v>
      </c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</row>
    <row r="68" spans="1:44" ht="17.25" customHeight="1" x14ac:dyDescent="0.25">
      <c r="A68" s="5" t="s">
        <v>57</v>
      </c>
      <c r="B68" s="97">
        <v>0</v>
      </c>
      <c r="C68" s="6">
        <v>0</v>
      </c>
      <c r="D68" s="150">
        <f t="shared" si="11"/>
        <v>0</v>
      </c>
      <c r="E68" s="99">
        <v>0</v>
      </c>
      <c r="F68" s="6">
        <v>0</v>
      </c>
      <c r="G68" s="118">
        <f t="shared" si="12"/>
        <v>0</v>
      </c>
      <c r="H68" s="97">
        <v>0</v>
      </c>
      <c r="I68" s="6">
        <v>0</v>
      </c>
      <c r="J68" s="172">
        <f t="shared" si="13"/>
        <v>0</v>
      </c>
      <c r="K68" s="209" t="str">
        <f t="shared" si="14"/>
        <v xml:space="preserve"> </v>
      </c>
      <c r="L68" s="213" t="str">
        <f t="shared" si="15"/>
        <v xml:space="preserve"> </v>
      </c>
      <c r="M68" s="119" t="str">
        <f t="shared" si="16"/>
        <v xml:space="preserve"> </v>
      </c>
      <c r="N68" s="120" t="str">
        <f t="shared" si="17"/>
        <v xml:space="preserve"> </v>
      </c>
      <c r="O68" s="214" t="str">
        <f t="shared" si="18"/>
        <v xml:space="preserve"> </v>
      </c>
      <c r="P68" s="213" t="str">
        <f t="shared" si="10"/>
        <v xml:space="preserve"> </v>
      </c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</row>
    <row r="69" spans="1:44" x14ac:dyDescent="0.25">
      <c r="A69" s="5" t="s">
        <v>62</v>
      </c>
      <c r="B69" s="97">
        <v>0</v>
      </c>
      <c r="C69" s="6">
        <v>0</v>
      </c>
      <c r="D69" s="150">
        <f t="shared" si="11"/>
        <v>0</v>
      </c>
      <c r="E69" s="99">
        <v>0</v>
      </c>
      <c r="F69" s="6">
        <v>0</v>
      </c>
      <c r="G69" s="118">
        <f t="shared" si="12"/>
        <v>0</v>
      </c>
      <c r="H69" s="97">
        <v>0</v>
      </c>
      <c r="I69" s="6">
        <v>0</v>
      </c>
      <c r="J69" s="172">
        <f t="shared" si="13"/>
        <v>0</v>
      </c>
      <c r="K69" s="209" t="str">
        <f t="shared" si="14"/>
        <v xml:space="preserve"> </v>
      </c>
      <c r="L69" s="213" t="str">
        <f t="shared" si="15"/>
        <v xml:space="preserve"> </v>
      </c>
      <c r="M69" s="119" t="str">
        <f t="shared" si="16"/>
        <v xml:space="preserve"> </v>
      </c>
      <c r="N69" s="120" t="str">
        <f t="shared" si="17"/>
        <v xml:space="preserve"> </v>
      </c>
      <c r="O69" s="214" t="str">
        <f t="shared" si="18"/>
        <v xml:space="preserve"> </v>
      </c>
      <c r="P69" s="213" t="str">
        <f t="shared" si="10"/>
        <v xml:space="preserve"> </v>
      </c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</row>
    <row r="70" spans="1:44" x14ac:dyDescent="0.25">
      <c r="A70" s="5" t="s">
        <v>75</v>
      </c>
      <c r="B70" s="97">
        <v>0</v>
      </c>
      <c r="C70" s="6">
        <v>0</v>
      </c>
      <c r="D70" s="150">
        <f t="shared" ref="D70:D80" si="19">IF($C$83&lt;&gt;0,C70/$C$83*100,0)</f>
        <v>0</v>
      </c>
      <c r="E70" s="99">
        <v>0</v>
      </c>
      <c r="F70" s="6">
        <v>0</v>
      </c>
      <c r="G70" s="118">
        <f t="shared" ref="G70:G78" si="20">IF($F$83&lt;&gt;0,F70/$F$83*100,0)</f>
        <v>0</v>
      </c>
      <c r="H70" s="97">
        <v>0</v>
      </c>
      <c r="I70" s="6">
        <v>0</v>
      </c>
      <c r="J70" s="172">
        <f t="shared" ref="J70:J78" si="21">IF($I$83&lt;&gt;0,I70/$I$83*100,0)</f>
        <v>0</v>
      </c>
      <c r="K70" s="209" t="str">
        <f t="shared" ref="K70:K80" si="22">IF(OR(B70&lt;&gt;0)*(E70&lt;&gt;0),B70/E70*100," ")</f>
        <v xml:space="preserve"> </v>
      </c>
      <c r="L70" s="213" t="str">
        <f t="shared" ref="L70:L80" si="23">IF(OR(C70&lt;&gt;0)*(F70&lt;&gt;0),C70/F70*100," ")</f>
        <v xml:space="preserve"> </v>
      </c>
      <c r="M70" s="119" t="str">
        <f t="shared" ref="M70:M80" si="24">IF(OR(B70&lt;&gt;0)*(H70&lt;&gt;0),B70/H70*100," ")</f>
        <v xml:space="preserve"> </v>
      </c>
      <c r="N70" s="120" t="str">
        <f t="shared" ref="N70:N80" si="25">IF(OR(C70&lt;&gt;0)*(I70&lt;&gt;0),C70/I70*100," ")</f>
        <v xml:space="preserve"> </v>
      </c>
      <c r="O70" s="214" t="str">
        <f t="shared" si="18"/>
        <v xml:space="preserve"> </v>
      </c>
      <c r="P70" s="213" t="str">
        <f t="shared" si="10"/>
        <v xml:space="preserve"> </v>
      </c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</row>
    <row r="71" spans="1:44" x14ac:dyDescent="0.25">
      <c r="A71" s="5" t="s">
        <v>72</v>
      </c>
      <c r="B71" s="97">
        <v>0</v>
      </c>
      <c r="C71" s="6">
        <v>0</v>
      </c>
      <c r="D71" s="150">
        <f t="shared" si="19"/>
        <v>0</v>
      </c>
      <c r="E71" s="99">
        <v>0</v>
      </c>
      <c r="F71" s="6">
        <v>0</v>
      </c>
      <c r="G71" s="118">
        <f t="shared" si="20"/>
        <v>0</v>
      </c>
      <c r="H71" s="97">
        <v>0</v>
      </c>
      <c r="I71" s="6">
        <v>0</v>
      </c>
      <c r="J71" s="172">
        <f t="shared" si="21"/>
        <v>0</v>
      </c>
      <c r="K71" s="209" t="str">
        <f t="shared" si="22"/>
        <v xml:space="preserve"> </v>
      </c>
      <c r="L71" s="213" t="str">
        <f t="shared" si="23"/>
        <v xml:space="preserve"> </v>
      </c>
      <c r="M71" s="119" t="str">
        <f t="shared" si="24"/>
        <v xml:space="preserve"> </v>
      </c>
      <c r="N71" s="120" t="str">
        <f t="shared" si="25"/>
        <v xml:space="preserve"> </v>
      </c>
      <c r="O71" s="214" t="str">
        <f t="shared" ref="O71:O80" si="26">IF(OR(E71&lt;&gt;0)*(H71&lt;&gt;0),E71/H71*100," ")</f>
        <v xml:space="preserve"> </v>
      </c>
      <c r="P71" s="213" t="str">
        <f t="shared" ref="P71:P80" si="27">IF(OR(F71&lt;&gt;0)*(I71&lt;&gt;0),F71/I71*100," ")</f>
        <v xml:space="preserve"> </v>
      </c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</row>
    <row r="72" spans="1:44" x14ac:dyDescent="0.25">
      <c r="A72" s="5" t="s">
        <v>87</v>
      </c>
      <c r="B72" s="97">
        <v>0</v>
      </c>
      <c r="C72" s="6">
        <v>0</v>
      </c>
      <c r="D72" s="150">
        <f t="shared" si="19"/>
        <v>0</v>
      </c>
      <c r="E72" s="99">
        <v>2</v>
      </c>
      <c r="F72" s="6">
        <v>10</v>
      </c>
      <c r="G72" s="118">
        <f t="shared" si="20"/>
        <v>7.5912852045851367E-2</v>
      </c>
      <c r="H72" s="97">
        <v>0</v>
      </c>
      <c r="I72" s="6">
        <v>0</v>
      </c>
      <c r="J72" s="172">
        <f t="shared" si="21"/>
        <v>0</v>
      </c>
      <c r="K72" s="209" t="str">
        <f t="shared" si="22"/>
        <v xml:space="preserve"> </v>
      </c>
      <c r="L72" s="213" t="str">
        <f t="shared" si="23"/>
        <v xml:space="preserve"> </v>
      </c>
      <c r="M72" s="119" t="str">
        <f t="shared" si="24"/>
        <v xml:space="preserve"> </v>
      </c>
      <c r="N72" s="120" t="str">
        <f t="shared" si="25"/>
        <v xml:space="preserve"> </v>
      </c>
      <c r="O72" s="214" t="str">
        <f t="shared" si="26"/>
        <v xml:space="preserve"> </v>
      </c>
      <c r="P72" s="213" t="str">
        <f t="shared" si="27"/>
        <v xml:space="preserve"> </v>
      </c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</row>
    <row r="73" spans="1:44" ht="17.25" customHeight="1" x14ac:dyDescent="0.25">
      <c r="A73" s="5" t="s">
        <v>94</v>
      </c>
      <c r="B73" s="97">
        <v>0</v>
      </c>
      <c r="C73" s="6">
        <v>0</v>
      </c>
      <c r="D73" s="150">
        <f t="shared" si="19"/>
        <v>0</v>
      </c>
      <c r="E73" s="99">
        <v>0</v>
      </c>
      <c r="F73" s="6">
        <v>0</v>
      </c>
      <c r="G73" s="118">
        <f t="shared" si="20"/>
        <v>0</v>
      </c>
      <c r="H73" s="97">
        <v>1</v>
      </c>
      <c r="I73" s="6">
        <v>1</v>
      </c>
      <c r="J73" s="172">
        <f t="shared" si="21"/>
        <v>6.925687374471916E-3</v>
      </c>
      <c r="K73" s="209" t="str">
        <f t="shared" si="22"/>
        <v xml:space="preserve"> </v>
      </c>
      <c r="L73" s="213" t="str">
        <f t="shared" si="23"/>
        <v xml:space="preserve"> </v>
      </c>
      <c r="M73" s="119" t="str">
        <f t="shared" si="24"/>
        <v xml:space="preserve"> </v>
      </c>
      <c r="N73" s="120" t="str">
        <f t="shared" si="25"/>
        <v xml:space="preserve"> </v>
      </c>
      <c r="O73" s="214" t="str">
        <f t="shared" si="26"/>
        <v xml:space="preserve"> </v>
      </c>
      <c r="P73" s="213" t="str">
        <f t="shared" si="27"/>
        <v xml:space="preserve"> </v>
      </c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</row>
    <row r="74" spans="1:44" ht="17.25" customHeight="1" x14ac:dyDescent="0.25">
      <c r="A74" s="5" t="s">
        <v>92</v>
      </c>
      <c r="B74" s="97">
        <v>0</v>
      </c>
      <c r="C74" s="6">
        <v>0</v>
      </c>
      <c r="D74" s="150">
        <f t="shared" si="19"/>
        <v>0</v>
      </c>
      <c r="E74" s="99">
        <v>2</v>
      </c>
      <c r="F74" s="6">
        <v>4</v>
      </c>
      <c r="G74" s="118">
        <f t="shared" si="20"/>
        <v>3.0365140818340547E-2</v>
      </c>
      <c r="H74" s="97">
        <v>0</v>
      </c>
      <c r="I74" s="6">
        <v>0</v>
      </c>
      <c r="J74" s="172">
        <f t="shared" si="21"/>
        <v>0</v>
      </c>
      <c r="K74" s="209" t="str">
        <f t="shared" si="22"/>
        <v xml:space="preserve"> </v>
      </c>
      <c r="L74" s="213" t="str">
        <f t="shared" si="23"/>
        <v xml:space="preserve"> </v>
      </c>
      <c r="M74" s="119" t="str">
        <f t="shared" si="24"/>
        <v xml:space="preserve"> </v>
      </c>
      <c r="N74" s="120" t="str">
        <f t="shared" si="25"/>
        <v xml:space="preserve"> </v>
      </c>
      <c r="O74" s="214" t="str">
        <f t="shared" si="26"/>
        <v xml:space="preserve"> </v>
      </c>
      <c r="P74" s="213" t="str">
        <f t="shared" si="27"/>
        <v xml:space="preserve"> </v>
      </c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</row>
    <row r="75" spans="1:44" x14ac:dyDescent="0.25">
      <c r="A75" s="5" t="s">
        <v>97</v>
      </c>
      <c r="B75" s="97">
        <v>0</v>
      </c>
      <c r="C75" s="6">
        <v>0</v>
      </c>
      <c r="D75" s="150">
        <f t="shared" si="19"/>
        <v>0</v>
      </c>
      <c r="E75" s="99">
        <v>0</v>
      </c>
      <c r="F75" s="6">
        <v>0</v>
      </c>
      <c r="G75" s="118">
        <f t="shared" si="20"/>
        <v>0</v>
      </c>
      <c r="H75" s="97">
        <v>0</v>
      </c>
      <c r="I75" s="6">
        <v>0</v>
      </c>
      <c r="J75" s="172">
        <f t="shared" si="21"/>
        <v>0</v>
      </c>
      <c r="K75" s="209" t="str">
        <f t="shared" si="22"/>
        <v xml:space="preserve"> </v>
      </c>
      <c r="L75" s="213" t="str">
        <f t="shared" si="23"/>
        <v xml:space="preserve"> </v>
      </c>
      <c r="M75" s="119" t="str">
        <f t="shared" si="24"/>
        <v xml:space="preserve"> </v>
      </c>
      <c r="N75" s="120" t="str">
        <f t="shared" si="25"/>
        <v xml:space="preserve"> </v>
      </c>
      <c r="O75" s="214" t="str">
        <f t="shared" si="26"/>
        <v xml:space="preserve"> </v>
      </c>
      <c r="P75" s="213" t="str">
        <f t="shared" si="27"/>
        <v xml:space="preserve"> </v>
      </c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</row>
    <row r="76" spans="1:44" x14ac:dyDescent="0.25">
      <c r="A76" s="5" t="s">
        <v>48</v>
      </c>
      <c r="B76" s="97">
        <v>0</v>
      </c>
      <c r="C76" s="6">
        <v>0</v>
      </c>
      <c r="D76" s="150">
        <f t="shared" si="19"/>
        <v>0</v>
      </c>
      <c r="E76" s="99">
        <v>4</v>
      </c>
      <c r="F76" s="6">
        <v>7</v>
      </c>
      <c r="G76" s="118">
        <f t="shared" si="20"/>
        <v>5.313899643209595E-2</v>
      </c>
      <c r="H76" s="97">
        <v>6</v>
      </c>
      <c r="I76" s="6">
        <v>30</v>
      </c>
      <c r="J76" s="172">
        <f t="shared" si="21"/>
        <v>0.20777062123415749</v>
      </c>
      <c r="K76" s="209" t="str">
        <f t="shared" si="22"/>
        <v xml:space="preserve"> </v>
      </c>
      <c r="L76" s="213" t="str">
        <f t="shared" si="23"/>
        <v xml:space="preserve"> </v>
      </c>
      <c r="M76" s="119" t="str">
        <f t="shared" si="24"/>
        <v xml:space="preserve"> </v>
      </c>
      <c r="N76" s="120" t="str">
        <f t="shared" si="25"/>
        <v xml:space="preserve"> </v>
      </c>
      <c r="O76" s="214">
        <f t="shared" si="26"/>
        <v>66.666666666666657</v>
      </c>
      <c r="P76" s="213">
        <f t="shared" si="27"/>
        <v>23.333333333333332</v>
      </c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  <c r="AC76" s="127"/>
      <c r="AD76" s="127"/>
      <c r="AE76" s="127"/>
      <c r="AF76" s="127"/>
      <c r="AG76" s="127"/>
      <c r="AH76" s="127"/>
      <c r="AI76" s="127"/>
      <c r="AJ76" s="127"/>
      <c r="AK76" s="127"/>
      <c r="AL76" s="127"/>
      <c r="AM76" s="127"/>
      <c r="AN76" s="127"/>
      <c r="AO76" s="127"/>
      <c r="AP76" s="127"/>
      <c r="AQ76" s="127"/>
      <c r="AR76" s="127"/>
    </row>
    <row r="77" spans="1:44" x14ac:dyDescent="0.25">
      <c r="A77" s="5" t="s">
        <v>73</v>
      </c>
      <c r="B77" s="97">
        <v>0</v>
      </c>
      <c r="C77" s="6">
        <v>0</v>
      </c>
      <c r="D77" s="150">
        <f t="shared" si="19"/>
        <v>0</v>
      </c>
      <c r="E77" s="99">
        <v>0</v>
      </c>
      <c r="F77" s="6">
        <v>0</v>
      </c>
      <c r="G77" s="118">
        <f t="shared" si="20"/>
        <v>0</v>
      </c>
      <c r="H77" s="97">
        <v>0</v>
      </c>
      <c r="I77" s="6">
        <v>0</v>
      </c>
      <c r="J77" s="172">
        <f t="shared" si="21"/>
        <v>0</v>
      </c>
      <c r="K77" s="209" t="str">
        <f t="shared" si="22"/>
        <v xml:space="preserve"> </v>
      </c>
      <c r="L77" s="213" t="str">
        <f t="shared" si="23"/>
        <v xml:space="preserve"> </v>
      </c>
      <c r="M77" s="119" t="str">
        <f t="shared" si="24"/>
        <v xml:space="preserve"> </v>
      </c>
      <c r="N77" s="120" t="str">
        <f t="shared" si="25"/>
        <v xml:space="preserve"> </v>
      </c>
      <c r="O77" s="214" t="str">
        <f t="shared" si="26"/>
        <v xml:space="preserve"> </v>
      </c>
      <c r="P77" s="213" t="str">
        <f t="shared" si="27"/>
        <v xml:space="preserve"> </v>
      </c>
      <c r="Q77" s="127"/>
      <c r="R77" s="127"/>
      <c r="S77" s="127"/>
      <c r="T77" s="127"/>
      <c r="U77" s="127"/>
      <c r="V77" s="127"/>
      <c r="W77" s="127"/>
      <c r="X77" s="127"/>
      <c r="Y77" s="127"/>
      <c r="Z77" s="127"/>
      <c r="AA77" s="127"/>
      <c r="AB77" s="127"/>
      <c r="AC77" s="127"/>
      <c r="AD77" s="127"/>
      <c r="AE77" s="127"/>
      <c r="AF77" s="127"/>
      <c r="AG77" s="127"/>
      <c r="AH77" s="127"/>
      <c r="AI77" s="127"/>
      <c r="AJ77" s="127"/>
      <c r="AK77" s="127"/>
      <c r="AL77" s="127"/>
      <c r="AM77" s="127"/>
      <c r="AN77" s="127"/>
      <c r="AO77" s="127"/>
      <c r="AP77" s="127"/>
      <c r="AQ77" s="127"/>
      <c r="AR77" s="127"/>
    </row>
    <row r="78" spans="1:44" ht="15.75" x14ac:dyDescent="0.25">
      <c r="A78" s="5" t="s">
        <v>88</v>
      </c>
      <c r="B78" s="165">
        <v>0</v>
      </c>
      <c r="C78" s="194">
        <v>0</v>
      </c>
      <c r="D78" s="193">
        <f t="shared" si="19"/>
        <v>0</v>
      </c>
      <c r="E78" s="195">
        <v>0</v>
      </c>
      <c r="F78" s="194">
        <v>0</v>
      </c>
      <c r="G78" s="118">
        <f t="shared" si="20"/>
        <v>0</v>
      </c>
      <c r="H78" s="165">
        <v>0</v>
      </c>
      <c r="I78" s="155">
        <v>0</v>
      </c>
      <c r="J78" s="150">
        <f t="shared" si="21"/>
        <v>0</v>
      </c>
      <c r="K78" s="209" t="str">
        <f t="shared" si="22"/>
        <v xml:space="preserve"> </v>
      </c>
      <c r="L78" s="213" t="str">
        <f t="shared" si="23"/>
        <v xml:space="preserve"> </v>
      </c>
      <c r="M78" s="119" t="str">
        <f t="shared" si="24"/>
        <v xml:space="preserve"> </v>
      </c>
      <c r="N78" s="120" t="str">
        <f t="shared" si="25"/>
        <v xml:space="preserve"> </v>
      </c>
      <c r="O78" s="214" t="str">
        <f t="shared" si="26"/>
        <v xml:space="preserve"> </v>
      </c>
      <c r="P78" s="213" t="str">
        <f t="shared" si="27"/>
        <v xml:space="preserve"> </v>
      </c>
      <c r="Q78" s="127"/>
      <c r="R78" s="127"/>
      <c r="S78" s="127"/>
      <c r="T78" s="127"/>
      <c r="U78" s="127"/>
      <c r="V78" s="127"/>
      <c r="W78" s="127"/>
      <c r="X78" s="127"/>
      <c r="Y78" s="127"/>
      <c r="Z78" s="127"/>
      <c r="AA78" s="127"/>
      <c r="AB78" s="127"/>
      <c r="AC78" s="127"/>
      <c r="AD78" s="127"/>
      <c r="AE78" s="127"/>
      <c r="AF78" s="127"/>
      <c r="AG78" s="127"/>
      <c r="AH78" s="127"/>
      <c r="AI78" s="127"/>
      <c r="AJ78" s="127"/>
      <c r="AK78" s="127"/>
      <c r="AL78" s="127"/>
      <c r="AM78" s="127"/>
      <c r="AN78" s="127"/>
      <c r="AO78" s="127"/>
      <c r="AP78" s="127"/>
      <c r="AQ78" s="127"/>
      <c r="AR78" s="127"/>
    </row>
    <row r="79" spans="1:44" x14ac:dyDescent="0.25">
      <c r="A79" s="5" t="s">
        <v>93</v>
      </c>
      <c r="B79" s="161">
        <v>0</v>
      </c>
      <c r="C79" s="5">
        <v>0</v>
      </c>
      <c r="D79" s="150">
        <f t="shared" si="19"/>
        <v>0</v>
      </c>
      <c r="E79" s="166">
        <v>0</v>
      </c>
      <c r="F79" s="5">
        <v>0</v>
      </c>
      <c r="G79" s="118">
        <f t="shared" ref="G79:G80" si="28">IF($F$83&lt;&gt;0,F79/$F$83*100,0)</f>
        <v>0</v>
      </c>
      <c r="H79" s="161">
        <v>0</v>
      </c>
      <c r="I79" s="5">
        <v>0</v>
      </c>
      <c r="J79" s="150">
        <f t="shared" ref="J79:J80" si="29">IF($I$83&lt;&gt;0,I79/$I$83*100,0)</f>
        <v>0</v>
      </c>
      <c r="K79" s="209" t="str">
        <f t="shared" si="22"/>
        <v xml:space="preserve"> </v>
      </c>
      <c r="L79" s="213" t="str">
        <f t="shared" si="23"/>
        <v xml:space="preserve"> </v>
      </c>
      <c r="M79" s="119" t="str">
        <f t="shared" si="24"/>
        <v xml:space="preserve"> </v>
      </c>
      <c r="N79" s="120" t="str">
        <f t="shared" si="25"/>
        <v xml:space="preserve"> </v>
      </c>
      <c r="O79" s="214" t="str">
        <f t="shared" si="26"/>
        <v xml:space="preserve"> </v>
      </c>
      <c r="P79" s="213" t="str">
        <f t="shared" si="27"/>
        <v xml:space="preserve"> </v>
      </c>
      <c r="Q79" s="127"/>
      <c r="R79" s="127"/>
      <c r="S79" s="127"/>
      <c r="T79" s="127"/>
      <c r="U79" s="127"/>
      <c r="V79" s="127"/>
      <c r="W79" s="127"/>
      <c r="X79" s="127"/>
      <c r="Y79" s="127"/>
      <c r="Z79" s="127"/>
      <c r="AA79" s="127"/>
      <c r="AB79" s="127"/>
      <c r="AC79" s="127"/>
      <c r="AD79" s="127"/>
      <c r="AE79" s="127"/>
      <c r="AF79" s="127"/>
      <c r="AG79" s="127"/>
      <c r="AH79" s="127"/>
      <c r="AI79" s="127"/>
      <c r="AJ79" s="127"/>
      <c r="AK79" s="127"/>
      <c r="AL79" s="127"/>
      <c r="AM79" s="127"/>
      <c r="AN79" s="127"/>
      <c r="AO79" s="127"/>
      <c r="AP79" s="127"/>
      <c r="AQ79" s="127"/>
      <c r="AR79" s="127"/>
    </row>
    <row r="80" spans="1:44" ht="15.75" thickBot="1" x14ac:dyDescent="0.3">
      <c r="A80" s="5" t="s">
        <v>95</v>
      </c>
      <c r="B80" s="162">
        <v>0</v>
      </c>
      <c r="C80" s="173">
        <v>0</v>
      </c>
      <c r="D80" s="164">
        <f t="shared" si="19"/>
        <v>0</v>
      </c>
      <c r="E80" s="167">
        <v>0</v>
      </c>
      <c r="F80" s="173">
        <v>0</v>
      </c>
      <c r="G80" s="168">
        <f t="shared" si="28"/>
        <v>0</v>
      </c>
      <c r="H80" s="162">
        <v>2</v>
      </c>
      <c r="I80" s="158">
        <v>12</v>
      </c>
      <c r="J80" s="164">
        <f t="shared" si="29"/>
        <v>8.3108248493662995E-2</v>
      </c>
      <c r="K80" s="209" t="str">
        <f t="shared" si="22"/>
        <v xml:space="preserve"> </v>
      </c>
      <c r="L80" s="213" t="str">
        <f t="shared" si="23"/>
        <v xml:space="preserve"> </v>
      </c>
      <c r="M80" s="206" t="str">
        <f t="shared" si="24"/>
        <v xml:space="preserve"> </v>
      </c>
      <c r="N80" s="120" t="str">
        <f t="shared" si="25"/>
        <v xml:space="preserve"> </v>
      </c>
      <c r="O80" s="214" t="str">
        <f t="shared" si="26"/>
        <v xml:space="preserve"> </v>
      </c>
      <c r="P80" s="213" t="str">
        <f t="shared" si="27"/>
        <v xml:space="preserve"> </v>
      </c>
      <c r="Q80" s="127"/>
      <c r="R80" s="127"/>
      <c r="S80" s="127"/>
      <c r="T80" s="127"/>
      <c r="U80" s="127"/>
      <c r="V80" s="127"/>
      <c r="W80" s="127"/>
      <c r="X80" s="127"/>
      <c r="Y80" s="127"/>
      <c r="Z80" s="127"/>
      <c r="AA80" s="127"/>
      <c r="AB80" s="127"/>
      <c r="AC80" s="127"/>
      <c r="AD80" s="127"/>
      <c r="AE80" s="127"/>
      <c r="AF80" s="127"/>
      <c r="AG80" s="127"/>
      <c r="AH80" s="127"/>
      <c r="AI80" s="127"/>
      <c r="AJ80" s="127"/>
      <c r="AK80" s="127"/>
      <c r="AL80" s="127"/>
      <c r="AM80" s="127"/>
      <c r="AN80" s="127"/>
      <c r="AO80" s="127"/>
      <c r="AP80" s="127"/>
      <c r="AQ80" s="127"/>
      <c r="AR80" s="127"/>
    </row>
    <row r="81" spans="1:44" ht="15.75" x14ac:dyDescent="0.25">
      <c r="A81" s="180" t="s">
        <v>76</v>
      </c>
      <c r="B81" s="163">
        <f>SUM(B6:B80)-B9</f>
        <v>3353</v>
      </c>
      <c r="C81" s="159">
        <f>SUM(C6:C80)-C9</f>
        <v>12440</v>
      </c>
      <c r="D81" s="181">
        <f t="shared" ref="D81:D82" si="30">IF($C$83&lt;&gt;0,C81/$C$83*100,0)</f>
        <v>87.01126110372806</v>
      </c>
      <c r="E81" s="169">
        <f>SUM(E6:E80)-E9</f>
        <v>3067</v>
      </c>
      <c r="F81" s="159">
        <f>SUM(F6:F80)-F9</f>
        <v>11438</v>
      </c>
      <c r="G81" s="182">
        <f>IF($F$83&lt;&gt;0,F81/$F$83*100,0)</f>
        <v>86.829120170044789</v>
      </c>
      <c r="H81" s="163">
        <f>SUM(H6:H80)-H9</f>
        <v>3197</v>
      </c>
      <c r="I81" s="159">
        <f>SUM(I6:I80)-I9</f>
        <v>11925</v>
      </c>
      <c r="J81" s="183">
        <f>IF($I$83&lt;&gt;0,I81/$I$83*100,0)</f>
        <v>82.588821940577603</v>
      </c>
      <c r="K81" s="286">
        <f t="shared" ref="K81:L83" si="31">IF(OR(B81&lt;&gt;0)*(E81&lt;&gt;0),B81/E81*100," ")</f>
        <v>109.32507336159114</v>
      </c>
      <c r="L81" s="287">
        <f t="shared" si="31"/>
        <v>108.76027277496065</v>
      </c>
      <c r="M81" s="288">
        <f t="shared" ref="M81:N83" si="32">IF(OR(B81&lt;&gt;0)*(H81&lt;&gt;0),B81/H81*100," ")</f>
        <v>104.87957460118862</v>
      </c>
      <c r="N81" s="289">
        <f t="shared" si="32"/>
        <v>104.31865828092243</v>
      </c>
      <c r="O81" s="286">
        <f t="shared" ref="O81:P83" si="33">IF(OR(E81&lt;&gt;0)*(H81&lt;&gt;0),E81/H81*100," ")</f>
        <v>95.933687832342812</v>
      </c>
      <c r="P81" s="287">
        <f t="shared" si="33"/>
        <v>95.916142557651995</v>
      </c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  <c r="AB81" s="127"/>
      <c r="AC81" s="127"/>
      <c r="AD81" s="127"/>
      <c r="AE81" s="127"/>
      <c r="AF81" s="127"/>
      <c r="AG81" s="127"/>
      <c r="AH81" s="127"/>
      <c r="AI81" s="127"/>
      <c r="AJ81" s="127"/>
      <c r="AK81" s="127"/>
      <c r="AL81" s="127"/>
      <c r="AM81" s="127"/>
      <c r="AN81" s="127"/>
      <c r="AO81" s="127"/>
      <c r="AP81" s="127"/>
      <c r="AQ81" s="127"/>
      <c r="AR81" s="127"/>
    </row>
    <row r="82" spans="1:44" ht="15.75" x14ac:dyDescent="0.25">
      <c r="A82" s="135" t="s">
        <v>77</v>
      </c>
      <c r="B82" s="184">
        <f>B9</f>
        <v>740</v>
      </c>
      <c r="C82" s="185">
        <f>C9</f>
        <v>1857</v>
      </c>
      <c r="D82" s="186">
        <f t="shared" si="30"/>
        <v>12.988738896271945</v>
      </c>
      <c r="E82" s="170">
        <f>E9</f>
        <v>622</v>
      </c>
      <c r="F82" s="134">
        <f>F9</f>
        <v>1735</v>
      </c>
      <c r="G82" s="187">
        <f>IF($F$83&lt;&gt;0,F82/$F$83*100,0)</f>
        <v>13.170879829955211</v>
      </c>
      <c r="H82" s="184">
        <f>H9</f>
        <v>720</v>
      </c>
      <c r="I82" s="185">
        <f>I9</f>
        <v>2514</v>
      </c>
      <c r="J82" s="188">
        <f>IF($I$83&lt;&gt;0,I82/$I$83*100,0)</f>
        <v>17.411178059422397</v>
      </c>
      <c r="K82" s="290">
        <f t="shared" si="31"/>
        <v>118.9710610932476</v>
      </c>
      <c r="L82" s="291">
        <f t="shared" si="31"/>
        <v>107.03170028818442</v>
      </c>
      <c r="M82" s="292">
        <f t="shared" si="32"/>
        <v>102.77777777777777</v>
      </c>
      <c r="N82" s="293">
        <f t="shared" si="32"/>
        <v>73.866348448687347</v>
      </c>
      <c r="O82" s="290">
        <f t="shared" si="33"/>
        <v>86.388888888888886</v>
      </c>
      <c r="P82" s="291">
        <f t="shared" si="33"/>
        <v>69.013524264120917</v>
      </c>
      <c r="Q82" s="127"/>
      <c r="R82" s="127"/>
      <c r="S82" s="127"/>
      <c r="T82" s="127"/>
      <c r="U82" s="127"/>
      <c r="V82" s="127"/>
      <c r="W82" s="127"/>
      <c r="X82" s="127"/>
      <c r="Y82" s="127"/>
      <c r="Z82" s="127"/>
      <c r="AA82" s="127"/>
      <c r="AB82" s="127"/>
      <c r="AC82" s="127"/>
      <c r="AD82" s="127"/>
      <c r="AE82" s="127"/>
      <c r="AF82" s="127"/>
      <c r="AG82" s="127"/>
      <c r="AH82" s="127"/>
      <c r="AI82" s="127"/>
      <c r="AJ82" s="127"/>
      <c r="AK82" s="127"/>
      <c r="AL82" s="127"/>
      <c r="AM82" s="127"/>
      <c r="AN82" s="127"/>
      <c r="AO82" s="127"/>
      <c r="AP82" s="127"/>
      <c r="AQ82" s="127"/>
      <c r="AR82" s="127"/>
    </row>
    <row r="83" spans="1:44" ht="16.5" thickBot="1" x14ac:dyDescent="0.3">
      <c r="A83" s="136" t="s">
        <v>78</v>
      </c>
      <c r="B83" s="175">
        <f>B81+B82</f>
        <v>4093</v>
      </c>
      <c r="C83" s="176">
        <f>C81+C82</f>
        <v>14297</v>
      </c>
      <c r="D83" s="177">
        <f>D81+D82</f>
        <v>100</v>
      </c>
      <c r="E83" s="178">
        <f>SUM(E81:E82)</f>
        <v>3689</v>
      </c>
      <c r="F83" s="176">
        <f>SUM(F81:F82)</f>
        <v>13173</v>
      </c>
      <c r="G83" s="179">
        <f>G81+G82</f>
        <v>100</v>
      </c>
      <c r="H83" s="175">
        <f>SUM(H81:H82)</f>
        <v>3917</v>
      </c>
      <c r="I83" s="176">
        <f>SUM(I81:I82)</f>
        <v>14439</v>
      </c>
      <c r="J83" s="177">
        <f>J81+J82</f>
        <v>100</v>
      </c>
      <c r="K83" s="294">
        <f t="shared" si="31"/>
        <v>110.9514773651396</v>
      </c>
      <c r="L83" s="295">
        <f t="shared" si="31"/>
        <v>108.53260456995369</v>
      </c>
      <c r="M83" s="296">
        <f t="shared" si="32"/>
        <v>104.49323461833035</v>
      </c>
      <c r="N83" s="297">
        <f t="shared" si="32"/>
        <v>99.016552392824991</v>
      </c>
      <c r="O83" s="294">
        <f t="shared" si="33"/>
        <v>94.179218789890214</v>
      </c>
      <c r="P83" s="295">
        <f t="shared" si="33"/>
        <v>91.23207978391855</v>
      </c>
      <c r="Q83" s="127"/>
      <c r="R83" s="127"/>
      <c r="S83" s="127"/>
      <c r="T83" s="127"/>
      <c r="U83" s="127"/>
      <c r="V83" s="127"/>
      <c r="W83" s="127"/>
      <c r="X83" s="127"/>
      <c r="Y83" s="127"/>
      <c r="Z83" s="127"/>
      <c r="AA83" s="127"/>
      <c r="AB83" s="127"/>
      <c r="AC83" s="127"/>
      <c r="AD83" s="127"/>
      <c r="AE83" s="127"/>
      <c r="AF83" s="127"/>
      <c r="AG83" s="127"/>
      <c r="AH83" s="127"/>
      <c r="AI83" s="127"/>
      <c r="AJ83" s="127"/>
      <c r="AK83" s="127"/>
      <c r="AL83" s="127"/>
      <c r="AM83" s="127"/>
      <c r="AN83" s="127"/>
      <c r="AO83" s="127"/>
      <c r="AP83" s="127"/>
      <c r="AQ83" s="127"/>
      <c r="AR83" s="127"/>
    </row>
    <row r="84" spans="1:44" x14ac:dyDescent="0.25">
      <c r="A84" s="127"/>
      <c r="B84" s="157"/>
      <c r="C84" s="157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  <c r="AA84" s="127"/>
      <c r="AB84" s="127"/>
      <c r="AC84" s="127"/>
      <c r="AD84" s="127"/>
      <c r="AE84" s="127"/>
      <c r="AF84" s="127"/>
      <c r="AG84" s="127"/>
      <c r="AH84" s="127"/>
      <c r="AI84" s="127"/>
      <c r="AJ84" s="127"/>
      <c r="AK84" s="127"/>
      <c r="AL84" s="127"/>
      <c r="AM84" s="127"/>
      <c r="AN84" s="127"/>
      <c r="AO84" s="127"/>
      <c r="AP84" s="127"/>
      <c r="AQ84" s="127"/>
      <c r="AR84" s="127"/>
    </row>
    <row r="85" spans="1:44" x14ac:dyDescent="0.25">
      <c r="A85" s="127"/>
      <c r="B85" s="127"/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  <c r="Y85" s="127"/>
      <c r="Z85" s="127"/>
      <c r="AA85" s="127"/>
      <c r="AB85" s="127"/>
      <c r="AC85" s="127"/>
      <c r="AD85" s="127"/>
      <c r="AE85" s="127"/>
      <c r="AF85" s="127"/>
      <c r="AG85" s="127"/>
      <c r="AH85" s="127"/>
      <c r="AI85" s="127"/>
      <c r="AJ85" s="127"/>
      <c r="AK85" s="127"/>
      <c r="AL85" s="127"/>
      <c r="AM85" s="127"/>
      <c r="AN85" s="127"/>
      <c r="AO85" s="127"/>
      <c r="AP85" s="127"/>
      <c r="AQ85" s="127"/>
      <c r="AR85" s="127"/>
    </row>
    <row r="86" spans="1:44" x14ac:dyDescent="0.25">
      <c r="A86" s="127"/>
      <c r="B86" s="127"/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27"/>
      <c r="Y86" s="127"/>
      <c r="Z86" s="127"/>
      <c r="AA86" s="127"/>
      <c r="AB86" s="127"/>
      <c r="AC86" s="127"/>
      <c r="AD86" s="127"/>
      <c r="AE86" s="127"/>
      <c r="AF86" s="127"/>
      <c r="AG86" s="127"/>
      <c r="AH86" s="127"/>
      <c r="AI86" s="127"/>
      <c r="AJ86" s="127"/>
      <c r="AK86" s="127"/>
      <c r="AL86" s="127"/>
      <c r="AM86" s="127"/>
      <c r="AN86" s="127"/>
      <c r="AO86" s="127"/>
      <c r="AP86" s="127"/>
      <c r="AQ86" s="127"/>
      <c r="AR86" s="127"/>
    </row>
    <row r="87" spans="1:44" x14ac:dyDescent="0.25">
      <c r="A87" s="127"/>
      <c r="B87" s="127"/>
      <c r="C87" s="156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  <c r="Y87" s="127"/>
      <c r="Z87" s="127"/>
      <c r="AA87" s="127"/>
      <c r="AB87" s="127"/>
      <c r="AC87" s="127"/>
      <c r="AD87" s="127"/>
      <c r="AE87" s="127"/>
      <c r="AF87" s="127"/>
      <c r="AG87" s="127"/>
      <c r="AH87" s="127"/>
      <c r="AI87" s="127"/>
      <c r="AJ87" s="127"/>
      <c r="AK87" s="127"/>
      <c r="AL87" s="127"/>
      <c r="AM87" s="127"/>
      <c r="AN87" s="127"/>
      <c r="AO87" s="127"/>
      <c r="AP87" s="127"/>
      <c r="AQ87" s="127"/>
      <c r="AR87" s="127"/>
    </row>
    <row r="88" spans="1:44" x14ac:dyDescent="0.25">
      <c r="A88" s="127"/>
      <c r="B88" s="127"/>
      <c r="C88" s="127"/>
      <c r="D88" s="127"/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7"/>
      <c r="Z88" s="127"/>
      <c r="AA88" s="127"/>
      <c r="AB88" s="127"/>
      <c r="AC88" s="127"/>
      <c r="AD88" s="127"/>
      <c r="AE88" s="127"/>
      <c r="AF88" s="127"/>
      <c r="AG88" s="127"/>
      <c r="AH88" s="127"/>
      <c r="AI88" s="127"/>
      <c r="AJ88" s="127"/>
      <c r="AK88" s="127"/>
      <c r="AL88" s="127"/>
      <c r="AM88" s="127"/>
      <c r="AN88" s="127"/>
      <c r="AO88" s="127"/>
      <c r="AP88" s="127"/>
      <c r="AQ88" s="127"/>
      <c r="AR88" s="127"/>
    </row>
    <row r="89" spans="1:44" x14ac:dyDescent="0.25">
      <c r="A89" s="127"/>
      <c r="B89" s="127"/>
      <c r="C89" s="127"/>
      <c r="D89" s="127"/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  <c r="Y89" s="127"/>
      <c r="Z89" s="127"/>
      <c r="AA89" s="127"/>
      <c r="AB89" s="127"/>
      <c r="AC89" s="127"/>
      <c r="AD89" s="127"/>
      <c r="AE89" s="127"/>
      <c r="AF89" s="127"/>
      <c r="AG89" s="127"/>
      <c r="AH89" s="127"/>
      <c r="AI89" s="127"/>
      <c r="AJ89" s="127"/>
      <c r="AK89" s="127"/>
      <c r="AL89" s="127"/>
      <c r="AM89" s="127"/>
      <c r="AN89" s="127"/>
      <c r="AO89" s="127"/>
      <c r="AP89" s="127"/>
      <c r="AQ89" s="127"/>
      <c r="AR89" s="127"/>
    </row>
    <row r="90" spans="1:44" x14ac:dyDescent="0.25">
      <c r="A90" s="127"/>
      <c r="B90" s="127"/>
      <c r="C90" s="127"/>
      <c r="D90" s="127"/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27"/>
      <c r="W90" s="127"/>
      <c r="X90" s="127"/>
      <c r="Y90" s="127"/>
      <c r="Z90" s="127"/>
      <c r="AA90" s="127"/>
      <c r="AB90" s="127"/>
      <c r="AC90" s="127"/>
      <c r="AD90" s="127"/>
      <c r="AE90" s="127"/>
      <c r="AF90" s="127"/>
      <c r="AG90" s="127"/>
      <c r="AH90" s="127"/>
      <c r="AI90" s="127"/>
      <c r="AJ90" s="127"/>
      <c r="AK90" s="127"/>
      <c r="AL90" s="127"/>
      <c r="AM90" s="127"/>
      <c r="AN90" s="127"/>
      <c r="AO90" s="127"/>
      <c r="AP90" s="127"/>
      <c r="AQ90" s="127"/>
      <c r="AR90" s="127"/>
    </row>
    <row r="91" spans="1:44" x14ac:dyDescent="0.25">
      <c r="A91" s="127"/>
      <c r="B91" s="127"/>
      <c r="C91" s="127"/>
      <c r="D91" s="127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  <c r="AC91" s="127"/>
      <c r="AD91" s="127"/>
      <c r="AE91" s="127"/>
      <c r="AF91" s="127"/>
      <c r="AG91" s="127"/>
      <c r="AH91" s="127"/>
      <c r="AI91" s="127"/>
      <c r="AJ91" s="127"/>
      <c r="AK91" s="127"/>
      <c r="AL91" s="127"/>
      <c r="AM91" s="127"/>
      <c r="AN91" s="127"/>
      <c r="AO91" s="127"/>
      <c r="AP91" s="127"/>
      <c r="AQ91" s="127"/>
      <c r="AR91" s="127"/>
    </row>
    <row r="92" spans="1:44" x14ac:dyDescent="0.25">
      <c r="A92" s="127"/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  <c r="Y92" s="127"/>
      <c r="Z92" s="127"/>
      <c r="AA92" s="127"/>
      <c r="AB92" s="127"/>
      <c r="AC92" s="127"/>
      <c r="AD92" s="127"/>
      <c r="AE92" s="127"/>
      <c r="AF92" s="127"/>
      <c r="AG92" s="127"/>
      <c r="AH92" s="127"/>
      <c r="AI92" s="127"/>
      <c r="AJ92" s="127"/>
      <c r="AK92" s="127"/>
      <c r="AL92" s="127"/>
      <c r="AM92" s="127"/>
      <c r="AN92" s="127"/>
      <c r="AO92" s="127"/>
      <c r="AP92" s="127"/>
      <c r="AQ92" s="127"/>
      <c r="AR92" s="127"/>
    </row>
    <row r="93" spans="1:44" x14ac:dyDescent="0.25">
      <c r="A93" s="127"/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7"/>
      <c r="V93" s="127"/>
      <c r="W93" s="127"/>
      <c r="X93" s="127"/>
      <c r="Y93" s="127"/>
      <c r="Z93" s="127"/>
      <c r="AA93" s="127"/>
      <c r="AB93" s="127"/>
      <c r="AC93" s="127"/>
      <c r="AD93" s="127"/>
      <c r="AE93" s="127"/>
      <c r="AF93" s="127"/>
      <c r="AG93" s="127"/>
      <c r="AH93" s="127"/>
      <c r="AI93" s="127"/>
      <c r="AJ93" s="127"/>
      <c r="AK93" s="127"/>
      <c r="AL93" s="127"/>
      <c r="AM93" s="127"/>
      <c r="AN93" s="127"/>
      <c r="AO93" s="127"/>
      <c r="AP93" s="127"/>
      <c r="AQ93" s="127"/>
      <c r="AR93" s="127"/>
    </row>
    <row r="94" spans="1:44" x14ac:dyDescent="0.25">
      <c r="A94" s="127"/>
      <c r="B94" s="127"/>
      <c r="C94" s="127"/>
      <c r="D94" s="127"/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  <c r="Y94" s="127"/>
      <c r="Z94" s="127"/>
      <c r="AA94" s="127"/>
      <c r="AB94" s="127"/>
      <c r="AC94" s="127"/>
      <c r="AD94" s="127"/>
      <c r="AE94" s="127"/>
      <c r="AF94" s="127"/>
      <c r="AG94" s="127"/>
      <c r="AH94" s="127"/>
      <c r="AI94" s="127"/>
      <c r="AJ94" s="127"/>
      <c r="AK94" s="127"/>
      <c r="AL94" s="127"/>
      <c r="AM94" s="127"/>
      <c r="AN94" s="127"/>
      <c r="AO94" s="127"/>
      <c r="AP94" s="127"/>
      <c r="AQ94" s="127"/>
      <c r="AR94" s="127"/>
    </row>
    <row r="95" spans="1:44" x14ac:dyDescent="0.25">
      <c r="A95" s="127"/>
      <c r="B95" s="127"/>
      <c r="C95" s="127"/>
      <c r="D95" s="127"/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7"/>
      <c r="AB95" s="127"/>
      <c r="AC95" s="127"/>
      <c r="AD95" s="127"/>
      <c r="AE95" s="127"/>
      <c r="AF95" s="127"/>
      <c r="AG95" s="127"/>
      <c r="AH95" s="127"/>
      <c r="AI95" s="127"/>
      <c r="AJ95" s="127"/>
      <c r="AK95" s="127"/>
      <c r="AL95" s="127"/>
      <c r="AM95" s="127"/>
      <c r="AN95" s="127"/>
      <c r="AO95" s="127"/>
      <c r="AP95" s="127"/>
      <c r="AQ95" s="127"/>
      <c r="AR95" s="127"/>
    </row>
    <row r="96" spans="1:44" x14ac:dyDescent="0.25">
      <c r="A96" s="127"/>
      <c r="B96" s="127"/>
      <c r="C96" s="127"/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  <c r="AA96" s="127"/>
      <c r="AB96" s="127"/>
      <c r="AC96" s="127"/>
      <c r="AD96" s="127"/>
      <c r="AE96" s="127"/>
      <c r="AF96" s="127"/>
      <c r="AG96" s="127"/>
      <c r="AH96" s="127"/>
      <c r="AI96" s="127"/>
      <c r="AJ96" s="127"/>
      <c r="AK96" s="127"/>
      <c r="AL96" s="127"/>
      <c r="AM96" s="127"/>
      <c r="AN96" s="127"/>
      <c r="AO96" s="127"/>
      <c r="AP96" s="127"/>
      <c r="AQ96" s="127"/>
      <c r="AR96" s="127"/>
    </row>
    <row r="97" spans="1:44" x14ac:dyDescent="0.25">
      <c r="A97" s="127"/>
      <c r="B97" s="127"/>
      <c r="C97" s="127"/>
      <c r="D97" s="127"/>
      <c r="E97" s="127"/>
      <c r="F97" s="127"/>
      <c r="G97" s="127"/>
      <c r="H97" s="127"/>
      <c r="I97" s="127"/>
      <c r="J97" s="127"/>
      <c r="K97" s="127"/>
      <c r="L97" s="127"/>
      <c r="M97" s="127"/>
      <c r="N97" s="127"/>
      <c r="O97" s="127"/>
      <c r="P97" s="127"/>
      <c r="Q97" s="127"/>
      <c r="R97" s="127"/>
      <c r="S97" s="127"/>
      <c r="T97" s="127"/>
      <c r="U97" s="127"/>
      <c r="V97" s="127"/>
      <c r="W97" s="127"/>
      <c r="X97" s="127"/>
      <c r="Y97" s="127"/>
      <c r="Z97" s="127"/>
      <c r="AA97" s="127"/>
      <c r="AB97" s="127"/>
      <c r="AC97" s="127"/>
      <c r="AD97" s="127"/>
      <c r="AE97" s="127"/>
      <c r="AF97" s="127"/>
      <c r="AG97" s="127"/>
      <c r="AH97" s="127"/>
      <c r="AI97" s="127"/>
      <c r="AJ97" s="127"/>
      <c r="AK97" s="127"/>
      <c r="AL97" s="127"/>
      <c r="AM97" s="127"/>
      <c r="AN97" s="127"/>
      <c r="AO97" s="127"/>
      <c r="AP97" s="127"/>
      <c r="AQ97" s="127"/>
      <c r="AR97" s="127"/>
    </row>
  </sheetData>
  <mergeCells count="8">
    <mergeCell ref="A1:P3"/>
    <mergeCell ref="B4:D4"/>
    <mergeCell ref="E4:G4"/>
    <mergeCell ref="H4:J4"/>
    <mergeCell ref="K4:L4"/>
    <mergeCell ref="M4:N4"/>
    <mergeCell ref="O4:P4"/>
    <mergeCell ref="A4:A5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 </vt:lpstr>
      <vt:lpstr>Po kapacitetima</vt:lpstr>
      <vt:lpstr>Po zemljama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tzm-pult</dc:creator>
  <cp:lastModifiedBy>TZ MALINSKA</cp:lastModifiedBy>
  <cp:lastPrinted>2021-02-09T12:54:05Z</cp:lastPrinted>
  <dcterms:created xsi:type="dcterms:W3CDTF">2017-12-29T23:50:53Z</dcterms:created>
  <dcterms:modified xsi:type="dcterms:W3CDTF">2023-05-08T12:20:02Z</dcterms:modified>
</cp:coreProperties>
</file>