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7BD8CC68-45AD-4B40-A56D-07D84EA50610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D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<sst xmlns="http://schemas.openxmlformats.org/spreadsheetml/2006/main" count="178" uniqueCount="110">
  <si>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</si>
  <si>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</si>
  <si>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</si>
  <si>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</si>
  <si>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</si>
  <si>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</si>
  <si>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</si>
  <si>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</si>
  <si>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</si>
  <si>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</si>
  <si>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</si>
  <si>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</si>
  <si>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</si>
  <si>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</si>
  <si>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</si>
  <si>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</si>
  <si>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</si>
  <si>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</si>
  <si>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</si>
  <si>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</si>
  <si>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</si>
  <si>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</si>
  <si>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</si>
  <si>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</si>
  <si>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</si>
  <si>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</si>
  <si>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</si>
  <si>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</si>
  <si>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</si>
  <si>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</si>
  <si>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</si>
  <si>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</si>
  <si>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</si>
  <si>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</si>
  <si>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</si>
  <si>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</si>
  <si>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</si>
  <si>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</si>
  <si>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</si>
  <si>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</si>
  <si>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</si>
  <si>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</si>
  <si>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</si>
  <si>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</si>
  <si>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</si>
  <si>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</si>
  <si>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</si>
  <si>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</si>
  <si>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</si>
  <si>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</si>
  <si>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</si>
  <si>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</si>
  <si>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</si>
  <si>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</si>
  <si>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</si>
  <si>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</si>
  <si>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</si>
  <si>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</si>
  <si>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</si>
  <si>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</si>
  <si>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</si>
  <si>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</si>
  <si>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</si>
  <si>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</si>
  <si>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</si>
  <si>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</si>
  <si>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</si>
  <si>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</si>
  <si>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</si>
  <si>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</si>
  <si>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</si>
  <si>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</si>
  <si>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</si>
  <si>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</si>
  <si>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</si>
  <si>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</si>
  <si>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</si>
  <si>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</si>
  <si>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</si>
  <si>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</si>
  <si>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</si>
  <si>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</si>
  <si>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</si>
  <si>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</si>
  <si>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</si>
  <si>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</si>
  <si>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</si>
  <si>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</si>
  <si>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</si>
  <si>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</si>
  <si>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</si>
  <si>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</si>
  <si>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</si>
  <si>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</si>
  <si>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</si>
  <si>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</si>
  <si>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</si>
  <si>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</si>
  <si>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</si>
  <si>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</si>
  <si>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</si>
  <si>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PRIVATNI SMJEŠTAJ</t>
  </si>
  <si>
    <t>2023.</t>
  </si>
  <si>
    <t>INDEKS 23/19</t>
  </si>
  <si>
    <t>INDEKS 23/22</t>
  </si>
  <si>
    <t>Ostale azijske zemlje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</si>
  <si>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19.4.2023.                                                                                                                                                                                                                                                                                                                                                                         ožujak, 2023.</t>
  </si>
  <si>
    <t>TURISTIČKI PROMET PO ZEMLJAMA  III/2023</t>
  </si>
  <si>
    <t>IZVJEŠTAJ PO KAPACITETIMA III/2023</t>
  </si>
  <si>
    <t>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</si>
</sst>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6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8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39.0561274033793</c:v>
                </c:pt>
                <c:pt idx="1">
                  <c:v>21.402214022140221</c:v>
                </c:pt>
                <c:pt idx="2">
                  <c:v>15.634103709458147</c:v>
                </c:pt>
                <c:pt idx="3">
                  <c:v>0</c:v>
                </c:pt>
                <c:pt idx="4">
                  <c:v>23.907554865022334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805</c:v>
                </c:pt>
                <c:pt idx="2">
                  <c:v>1102</c:v>
                </c:pt>
                <c:pt idx="3">
                  <c:v>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941</c:v>
                </c:pt>
                <c:pt idx="2">
                  <c:v>830</c:v>
                </c:pt>
                <c:pt idx="3">
                  <c:v>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155</c:v>
                </c:pt>
                <c:pt idx="2">
                  <c:v>2027</c:v>
                </c:pt>
                <c:pt idx="3">
                  <c:v>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888</c:v>
                </c:pt>
                <c:pt idx="1">
                  <c:v>185</c:v>
                </c:pt>
                <c:pt idx="2">
                  <c:v>50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647</c:v>
                </c:pt>
                <c:pt idx="1">
                  <c:v>159</c:v>
                </c:pt>
                <c:pt idx="2">
                  <c:v>55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PRIVATNI SMJEŠTAJ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1212</c:v>
                </c:pt>
                <c:pt idx="1">
                  <c:v>148</c:v>
                </c:pt>
                <c:pt idx="2">
                  <c:v>48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65300422095423"/>
                  <c:y val="-0.210817251726724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-0.15203637773193518"/>
                  <c:y val="-2.881512403963153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8949940259590858"/>
                  <c:y val="6.91416129652725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2325090173526596"/>
                  <c:y val="5.1379858911574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5980353726268363"/>
                  <c:y val="1.83949745912056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7430272749540549"/>
                  <c:y val="-7.8083631611840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Austrija</c:v>
                </c:pt>
                <c:pt idx="2">
                  <c:v>Slovenija</c:v>
                </c:pt>
                <c:pt idx="3">
                  <c:v>Njemačka</c:v>
                </c:pt>
                <c:pt idx="4">
                  <c:v>BiH</c:v>
                </c:pt>
                <c:pt idx="5">
                  <c:v>Ostale azijske zemlje</c:v>
                </c:pt>
                <c:pt idx="6">
                  <c:v>Albanija</c:v>
                </c:pt>
                <c:pt idx="7">
                  <c:v>Makedonija</c:v>
                </c:pt>
                <c:pt idx="8">
                  <c:v>Mađarska</c:v>
                </c:pt>
                <c:pt idx="9">
                  <c:v>Indija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28.177641653905056</c:v>
                </c:pt>
                <c:pt idx="1">
                  <c:v>18.963757018887186</c:v>
                </c:pt>
                <c:pt idx="2">
                  <c:v>14.037774374680959</c:v>
                </c:pt>
                <c:pt idx="3">
                  <c:v>13.067891781521185</c:v>
                </c:pt>
                <c:pt idx="4">
                  <c:v>5.4619703930576824</c:v>
                </c:pt>
                <c:pt idx="5">
                  <c:v>4.9004594180704446</c:v>
                </c:pt>
                <c:pt idx="6">
                  <c:v>4.5941807044410412</c:v>
                </c:pt>
                <c:pt idx="7">
                  <c:v>2.9096477794793261</c:v>
                </c:pt>
                <c:pt idx="8">
                  <c:v>1.2761613067891782</c:v>
                </c:pt>
                <c:pt idx="9">
                  <c:v>1.0464522715671261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7903</xdr:rowOff>
    </xdr:from>
    <xdr:to>
      <xdr:col>16</xdr:col>
      <xdr:colOff>589271</xdr:colOff>
      <xdr:row>17</xdr:row>
      <xdr:rowOff>165424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58" zoomScaleNormal="158" workbookViewId="0">
      <selection activeCell="A32" sqref="A32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U64" sqref="U64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9" t="s">
        <v>108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0" t="s">
        <v>1</v>
      </c>
      <c r="B4" s="281"/>
      <c r="C4" s="284" t="s">
        <v>2</v>
      </c>
      <c r="D4" s="285"/>
      <c r="E4" s="285"/>
      <c r="F4" s="286"/>
      <c r="G4" s="284" t="s">
        <v>3</v>
      </c>
      <c r="H4" s="285"/>
      <c r="I4" s="285"/>
      <c r="J4" s="286"/>
      <c r="K4" s="277" t="s">
        <v>80</v>
      </c>
      <c r="L4" s="278"/>
      <c r="M4" s="278"/>
      <c r="N4" s="278"/>
      <c r="O4" s="278"/>
      <c r="P4" s="278"/>
      <c r="Q4" s="279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2"/>
      <c r="B5" s="283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5" t="s">
        <v>8</v>
      </c>
      <c r="B6" s="33" t="s">
        <v>102</v>
      </c>
      <c r="C6" s="100">
        <v>180</v>
      </c>
      <c r="D6" s="34">
        <v>708</v>
      </c>
      <c r="E6" s="34">
        <f>SUM(C6:D6)</f>
        <v>888</v>
      </c>
      <c r="F6" s="35">
        <f>E6/E42*100</f>
        <v>73.631840796019901</v>
      </c>
      <c r="G6" s="93">
        <v>254</v>
      </c>
      <c r="H6" s="34">
        <v>1757</v>
      </c>
      <c r="I6" s="34">
        <f>SUM(G6:H6)</f>
        <v>2011</v>
      </c>
      <c r="J6" s="85">
        <f>I6/I42*100</f>
        <v>39.0561274033793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6"/>
      <c r="B7" s="4" t="s">
        <v>98</v>
      </c>
      <c r="C7" s="99">
        <v>231</v>
      </c>
      <c r="D7" s="6">
        <v>416</v>
      </c>
      <c r="E7" s="6">
        <f>SUM(C7:D7)</f>
        <v>647</v>
      </c>
      <c r="F7" s="7">
        <f>E7/E43*100</f>
        <v>70.097508125677138</v>
      </c>
      <c r="G7" s="97">
        <v>423</v>
      </c>
      <c r="H7" s="6">
        <v>1192</v>
      </c>
      <c r="I7" s="6">
        <f>SUM(G7:H7)</f>
        <v>1615</v>
      </c>
      <c r="J7" s="86">
        <f>I7/I43*100</f>
        <v>37.418906394810008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6"/>
      <c r="B8" s="4" t="s">
        <v>9</v>
      </c>
      <c r="C8" s="99">
        <v>222</v>
      </c>
      <c r="D8" s="6">
        <v>990</v>
      </c>
      <c r="E8" s="6">
        <f>SUM(C8:D8)</f>
        <v>1212</v>
      </c>
      <c r="F8" s="7">
        <f>E8/E44*100</f>
        <v>83.471074380165291</v>
      </c>
      <c r="G8" s="97">
        <v>388</v>
      </c>
      <c r="H8" s="6">
        <v>3527</v>
      </c>
      <c r="I8" s="6">
        <f>SUM(G8:H8)</f>
        <v>3915</v>
      </c>
      <c r="J8" s="86">
        <f>I8/I44*100</f>
        <v>60.556844547563806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6"/>
      <c r="B9" s="4" t="s">
        <v>104</v>
      </c>
      <c r="C9" s="8">
        <f>C6/C7*100</f>
        <v>77.922077922077932</v>
      </c>
      <c r="D9" s="9">
        <f>D6/D7*100</f>
        <v>170.19230769230768</v>
      </c>
      <c r="E9" s="9">
        <f>E6/E7*100</f>
        <v>137.24884080370941</v>
      </c>
      <c r="F9" s="7"/>
      <c r="G9" s="10">
        <f>G6/G7*100</f>
        <v>60.047281323877066</v>
      </c>
      <c r="H9" s="9">
        <f>H6/H7*100</f>
        <v>147.3993288590604</v>
      </c>
      <c r="I9" s="9">
        <f>I6/I7*100</f>
        <v>124.52012383900927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6"/>
      <c r="B10" s="4" t="s">
        <v>103</v>
      </c>
      <c r="C10" s="8">
        <f>C6/C8*100</f>
        <v>81.081081081081081</v>
      </c>
      <c r="D10" s="9">
        <f>D6/D8*100</f>
        <v>71.515151515151516</v>
      </c>
      <c r="E10" s="9">
        <f>E6/E8*100</f>
        <v>73.267326732673268</v>
      </c>
      <c r="F10" s="7"/>
      <c r="G10" s="10">
        <f>G6/G8*100</f>
        <v>65.463917525773198</v>
      </c>
      <c r="H10" s="9">
        <f>H6/H8*100</f>
        <v>49.815707400056709</v>
      </c>
      <c r="I10" s="9">
        <f>I6/I8*100</f>
        <v>51.366538952745842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7"/>
      <c r="B11" s="18" t="s">
        <v>7</v>
      </c>
      <c r="C11" s="54">
        <f>C6/E6*100</f>
        <v>20.27027027027027</v>
      </c>
      <c r="D11" s="20">
        <f>D6/E6*100</f>
        <v>79.729729729729726</v>
      </c>
      <c r="E11" s="20">
        <f>SUM(C11:D11)</f>
        <v>100</v>
      </c>
      <c r="F11" s="21"/>
      <c r="G11" s="19">
        <f>G6/I6*100</f>
        <v>12.630532073595226</v>
      </c>
      <c r="H11" s="20">
        <f>H6/I6*100</f>
        <v>87.369467926404781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58" t="s">
        <v>10</v>
      </c>
      <c r="B12" s="33" t="s">
        <v>102</v>
      </c>
      <c r="C12" s="100">
        <v>78</v>
      </c>
      <c r="D12" s="34">
        <v>107</v>
      </c>
      <c r="E12" s="37">
        <f>SUM(C12:D12)</f>
        <v>185</v>
      </c>
      <c r="F12" s="38">
        <f>E12/E42*100</f>
        <v>15.339966832504146</v>
      </c>
      <c r="G12" s="96">
        <v>764</v>
      </c>
      <c r="H12" s="37">
        <v>338</v>
      </c>
      <c r="I12" s="37">
        <f>SUM(G12:H12)</f>
        <v>1102</v>
      </c>
      <c r="J12" s="88">
        <f>I12/I42*100</f>
        <v>21.402214022140221</v>
      </c>
      <c r="K12" s="74"/>
      <c r="M12" s="105" t="s">
        <v>8</v>
      </c>
      <c r="N12" s="105" t="s">
        <v>101</v>
      </c>
      <c r="O12" s="105" t="s">
        <v>11</v>
      </c>
      <c r="P12" s="105" t="s">
        <v>12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58"/>
      <c r="B13" s="4" t="s">
        <v>98</v>
      </c>
      <c r="C13" s="99">
        <v>62</v>
      </c>
      <c r="D13" s="6">
        <v>97</v>
      </c>
      <c r="E13" s="6">
        <f>SUM(C13:D13)</f>
        <v>159</v>
      </c>
      <c r="F13" s="7">
        <f>E13/E43*100</f>
        <v>17.226435536294691</v>
      </c>
      <c r="G13" s="97">
        <v>244</v>
      </c>
      <c r="H13" s="6">
        <v>586</v>
      </c>
      <c r="I13" s="6">
        <f>SUM(G13:H13)</f>
        <v>830</v>
      </c>
      <c r="J13" s="86">
        <f>I13/I43*100</f>
        <v>19.230769230769234</v>
      </c>
      <c r="K13" s="74"/>
      <c r="L13" s="105" t="str">
        <f>B6</f>
        <v>2023.</v>
      </c>
      <c r="M13" s="116">
        <f>E6</f>
        <v>888</v>
      </c>
      <c r="N13" s="116">
        <f>E12</f>
        <v>185</v>
      </c>
      <c r="O13" s="116">
        <f>E18</f>
        <v>50</v>
      </c>
      <c r="P13" s="1">
        <f>E24</f>
        <v>0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58"/>
      <c r="B14" s="4" t="s">
        <v>9</v>
      </c>
      <c r="C14" s="99">
        <v>73</v>
      </c>
      <c r="D14" s="6">
        <v>75</v>
      </c>
      <c r="E14" s="6">
        <f>C14+D14</f>
        <v>148</v>
      </c>
      <c r="F14" s="7">
        <f>E14/E44*100</f>
        <v>10.192837465564738</v>
      </c>
      <c r="G14" s="97">
        <v>1075</v>
      </c>
      <c r="H14" s="6">
        <v>952</v>
      </c>
      <c r="I14" s="6">
        <f>SUM(G14:H14)</f>
        <v>2027</v>
      </c>
      <c r="J14" s="86">
        <f>I14/I44*100</f>
        <v>31.353441608662024</v>
      </c>
      <c r="K14" s="74"/>
      <c r="L14" s="105" t="str">
        <f>B7</f>
        <v>2022.</v>
      </c>
      <c r="M14" s="116">
        <f>E7</f>
        <v>647</v>
      </c>
      <c r="N14" s="116">
        <f>E13</f>
        <v>159</v>
      </c>
      <c r="O14" s="117">
        <f>E19</f>
        <v>55</v>
      </c>
      <c r="P14" s="1">
        <f>E25</f>
        <v>0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58"/>
      <c r="B15" s="4" t="s">
        <v>104</v>
      </c>
      <c r="C15" s="12">
        <f>C12/C13*100</f>
        <v>125.80645161290323</v>
      </c>
      <c r="D15" s="13">
        <f>D12/D13*11</f>
        <v>12.134020618556702</v>
      </c>
      <c r="E15" s="13">
        <f>E12/E13*100</f>
        <v>116.35220125786164</v>
      </c>
      <c r="F15" s="7"/>
      <c r="G15" s="17">
        <f>G12/G13*100</f>
        <v>313.11475409836066</v>
      </c>
      <c r="H15" s="13">
        <f>H12/H13*100</f>
        <v>57.67918088737202</v>
      </c>
      <c r="I15" s="13">
        <f>I12/I13*100</f>
        <v>132.77108433734938</v>
      </c>
      <c r="J15" s="86"/>
      <c r="K15" s="74"/>
      <c r="L15" s="105" t="str">
        <f>B8</f>
        <v>2019.</v>
      </c>
      <c r="M15" s="116">
        <f>E8</f>
        <v>1212</v>
      </c>
      <c r="N15" s="116">
        <f>E14</f>
        <v>148</v>
      </c>
      <c r="O15" s="117">
        <f>E20</f>
        <v>48</v>
      </c>
      <c r="P15" s="1">
        <f>E26</f>
        <v>0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58"/>
      <c r="B16" s="4" t="s">
        <v>103</v>
      </c>
      <c r="C16" s="12">
        <f>C12/C14*100</f>
        <v>106.84931506849315</v>
      </c>
      <c r="D16" s="13">
        <f>D12/D14*100</f>
        <v>142.66666666666669</v>
      </c>
      <c r="E16" s="13">
        <f>E12/E14*100</f>
        <v>125</v>
      </c>
      <c r="F16" s="7"/>
      <c r="G16" s="17">
        <f>G12/G14*100</f>
        <v>71.069767441860463</v>
      </c>
      <c r="H16" s="13">
        <f>H12/H14*100</f>
        <v>35.504201680672267</v>
      </c>
      <c r="I16" s="13">
        <f>I12/I14*100</f>
        <v>54.366058214109522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58"/>
      <c r="B17" s="11" t="s">
        <v>7</v>
      </c>
      <c r="C17" s="55">
        <f>C12/E12*100</f>
        <v>42.162162162162161</v>
      </c>
      <c r="D17" s="15">
        <f>D12/E12*100</f>
        <v>57.837837837837839</v>
      </c>
      <c r="E17" s="15">
        <f>SUM(C17:D17)</f>
        <v>100</v>
      </c>
      <c r="F17" s="16"/>
      <c r="G17" s="14">
        <f>G12/I12*100</f>
        <v>69.328493647912879</v>
      </c>
      <c r="H17" s="15">
        <f>H12/I12*100</f>
        <v>30.671506352087114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59" t="s">
        <v>11</v>
      </c>
      <c r="B18" s="33" t="s">
        <v>102</v>
      </c>
      <c r="C18" s="100">
        <v>2</v>
      </c>
      <c r="D18" s="34">
        <v>48</v>
      </c>
      <c r="E18" s="34">
        <f>C18+D18</f>
        <v>50</v>
      </c>
      <c r="F18" s="35">
        <f>E18/E42*100</f>
        <v>4.1459369817578775</v>
      </c>
      <c r="G18" s="93">
        <v>86</v>
      </c>
      <c r="H18" s="34">
        <v>719</v>
      </c>
      <c r="I18" s="34">
        <f>G18+H18</f>
        <v>805</v>
      </c>
      <c r="J18" s="85">
        <f>I18/I42*100</f>
        <v>15.634103709458147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60"/>
      <c r="B19" s="4" t="s">
        <v>98</v>
      </c>
      <c r="C19" s="99">
        <v>15</v>
      </c>
      <c r="D19" s="6">
        <v>40</v>
      </c>
      <c r="E19" s="6">
        <f>SUM(C19:D19)</f>
        <v>55</v>
      </c>
      <c r="F19" s="7">
        <f>E19/E43*100</f>
        <v>5.9588299024918747</v>
      </c>
      <c r="G19" s="97">
        <v>279</v>
      </c>
      <c r="H19" s="6">
        <v>662</v>
      </c>
      <c r="I19" s="6">
        <f>SUM(G19:H19)</f>
        <v>941</v>
      </c>
      <c r="J19" s="86">
        <f>I19/I43*100</f>
        <v>21.802594995366078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60"/>
      <c r="B20" s="4" t="s">
        <v>9</v>
      </c>
      <c r="C20" s="99">
        <v>19</v>
      </c>
      <c r="D20" s="6">
        <v>29</v>
      </c>
      <c r="E20" s="6">
        <f>C20+D20</f>
        <v>48</v>
      </c>
      <c r="F20" s="7">
        <f>E20/E44*100</f>
        <v>3.3057851239669422</v>
      </c>
      <c r="G20" s="97">
        <v>62</v>
      </c>
      <c r="H20" s="6">
        <v>93</v>
      </c>
      <c r="I20" s="6">
        <f>G20+H20</f>
        <v>155</v>
      </c>
      <c r="J20" s="86">
        <f>I20/I44*100</f>
        <v>2.3975251353441607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0"/>
      <c r="B21" s="4" t="s">
        <v>104</v>
      </c>
      <c r="C21" s="12">
        <f>C18/C19*100</f>
        <v>13.333333333333334</v>
      </c>
      <c r="D21" s="13">
        <f>D18/D19*100</f>
        <v>120</v>
      </c>
      <c r="E21" s="13">
        <f>E18/E19*100</f>
        <v>90.909090909090907</v>
      </c>
      <c r="F21" s="7"/>
      <c r="G21" s="17">
        <f>G18/G19*100</f>
        <v>30.824372759856633</v>
      </c>
      <c r="H21" s="13">
        <f>H18/H19*100</f>
        <v>108.61027190332327</v>
      </c>
      <c r="I21" s="13">
        <f>I18/I19*100</f>
        <v>85.547290116896917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0"/>
      <c r="B22" s="4" t="s">
        <v>103</v>
      </c>
      <c r="C22" s="12">
        <f>C18/C20*100</f>
        <v>10.526315789473683</v>
      </c>
      <c r="D22" s="13">
        <f>D18/D20*100</f>
        <v>165.51724137931035</v>
      </c>
      <c r="E22" s="13">
        <f>E18/E20*100</f>
        <v>104.16666666666667</v>
      </c>
      <c r="F22" s="7"/>
      <c r="G22" s="17">
        <f>G18/G20*100</f>
        <v>138.70967741935485</v>
      </c>
      <c r="H22" s="13">
        <f>H18/H20*100</f>
        <v>773.11827956989248</v>
      </c>
      <c r="I22" s="13">
        <f>I18/I20*100</f>
        <v>519.35483870967744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1"/>
      <c r="B23" s="18" t="s">
        <v>7</v>
      </c>
      <c r="C23" s="54">
        <f>C18/E18*100</f>
        <v>4</v>
      </c>
      <c r="D23" s="20">
        <f>D18/E18*100</f>
        <v>96</v>
      </c>
      <c r="E23" s="20">
        <f>SUM(C23:D23)</f>
        <v>100</v>
      </c>
      <c r="F23" s="21"/>
      <c r="G23" s="19">
        <f>G18/I18*100</f>
        <v>10.683229813664596</v>
      </c>
      <c r="H23" s="20">
        <f>H18/I18*100</f>
        <v>89.316770186335404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2" t="s">
        <v>12</v>
      </c>
      <c r="B24" s="33" t="s">
        <v>102</v>
      </c>
      <c r="C24" s="98">
        <v>0</v>
      </c>
      <c r="D24" s="37">
        <v>0</v>
      </c>
      <c r="E24" s="36">
        <f>SUM(C24:D24)</f>
        <v>0</v>
      </c>
      <c r="F24" s="38">
        <f>E24/E42*100</f>
        <v>0</v>
      </c>
      <c r="G24" s="96">
        <v>0</v>
      </c>
      <c r="H24" s="37">
        <v>0</v>
      </c>
      <c r="I24" s="37">
        <f>SUM(G24:H24)</f>
        <v>0</v>
      </c>
      <c r="J24" s="88">
        <f>I24/I42*100</f>
        <v>0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2"/>
      <c r="B25" s="4" t="s">
        <v>98</v>
      </c>
      <c r="C25" s="99">
        <v>0</v>
      </c>
      <c r="D25" s="6">
        <v>0</v>
      </c>
      <c r="E25" s="6">
        <f>SUM(C25:D25)</f>
        <v>0</v>
      </c>
      <c r="F25" s="7">
        <f>E25/E43*100</f>
        <v>0</v>
      </c>
      <c r="G25" s="97">
        <v>0</v>
      </c>
      <c r="H25" s="6">
        <v>0</v>
      </c>
      <c r="I25" s="6">
        <f>SUM(G25:H25)</f>
        <v>0</v>
      </c>
      <c r="J25" s="86">
        <f>I25/I43*100</f>
        <v>0</v>
      </c>
      <c r="K25" s="74"/>
      <c r="L25" s="105" t="s">
        <v>12</v>
      </c>
      <c r="M25" s="105">
        <f>I24</f>
        <v>0</v>
      </c>
      <c r="N25" s="105">
        <f>I25</f>
        <v>0</v>
      </c>
      <c r="O25" s="105">
        <f>I26</f>
        <v>0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2"/>
      <c r="B26" s="4" t="s">
        <v>9</v>
      </c>
      <c r="C26" s="99">
        <v>0</v>
      </c>
      <c r="D26" s="6">
        <v>0</v>
      </c>
      <c r="E26" s="5">
        <f>SUM(C26:D26)</f>
        <v>0</v>
      </c>
      <c r="F26" s="7">
        <f>E26/E44*100</f>
        <v>0</v>
      </c>
      <c r="G26" s="97">
        <v>0</v>
      </c>
      <c r="H26" s="6">
        <v>0</v>
      </c>
      <c r="I26" s="5">
        <f>SUM(G26:H26)</f>
        <v>0</v>
      </c>
      <c r="J26" s="86">
        <f>I26/I44*100</f>
        <v>0</v>
      </c>
      <c r="K26" s="74"/>
      <c r="L26" s="105" t="str">
        <f>A18</f>
        <v>OSTALI UGOSTITELJSKI OBJEKTI ZA SMJEŠTAJ</v>
      </c>
      <c r="M26" s="117">
        <f>I18</f>
        <v>805</v>
      </c>
      <c r="N26" s="117">
        <f>I19</f>
        <v>941</v>
      </c>
      <c r="O26" s="117">
        <f>I20</f>
        <v>155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2"/>
      <c r="B27" s="4" t="s">
        <v>104</v>
      </c>
      <c r="C27" s="12" t="e">
        <f>C24/C25*100</f>
        <v>#DIV/0!</v>
      </c>
      <c r="D27" s="13" t="e">
        <f>D24/D25*100</f>
        <v>#DIV/0!</v>
      </c>
      <c r="E27" s="13" t="e">
        <f>E24/E25*100</f>
        <v>#DIV/0!</v>
      </c>
      <c r="F27" s="7"/>
      <c r="G27" s="17" t="e">
        <f>G24/G25*100</f>
        <v>#DIV/0!</v>
      </c>
      <c r="H27" s="13" t="e">
        <f>H24/H25*100</f>
        <v>#DIV/0!</v>
      </c>
      <c r="I27" s="6" t="e">
        <f>I24/I25*100</f>
        <v>#DIV/0!</v>
      </c>
      <c r="J27" s="86"/>
      <c r="K27" s="74"/>
      <c r="L27" s="105" t="s">
        <v>10</v>
      </c>
      <c r="M27" s="117">
        <f>I12</f>
        <v>1102</v>
      </c>
      <c r="N27" s="117">
        <f>I13</f>
        <v>830</v>
      </c>
      <c r="O27" s="117">
        <f>I14</f>
        <v>2027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2"/>
      <c r="B28" s="4" t="s">
        <v>103</v>
      </c>
      <c r="C28" s="12" t="e">
        <f>C24/C26*100</f>
        <v>#DIV/0!</v>
      </c>
      <c r="D28" s="13" t="e">
        <f>D24/D26*100</f>
        <v>#DIV/0!</v>
      </c>
      <c r="E28" s="13" t="e">
        <f>E24/E26*100</f>
        <v>#DIV/0!</v>
      </c>
      <c r="F28" s="7"/>
      <c r="G28" s="17" t="e">
        <f>G24/G26*100</f>
        <v>#DIV/0!</v>
      </c>
      <c r="H28" s="13" t="e">
        <f>H24/H26*100</f>
        <v>#DIV/0!</v>
      </c>
      <c r="I28" s="13" t="e">
        <f>I24/I26*100</f>
        <v>#DIV/0!</v>
      </c>
      <c r="J28" s="86"/>
      <c r="K28" s="74"/>
      <c r="L28" s="105" t="s">
        <v>8</v>
      </c>
      <c r="M28" s="117">
        <f>I6</f>
        <v>2011</v>
      </c>
      <c r="N28" s="117">
        <f>I7</f>
        <v>1615</v>
      </c>
      <c r="O28" s="117">
        <f>I8</f>
        <v>3915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2"/>
      <c r="B29" s="11" t="s">
        <v>7</v>
      </c>
      <c r="C29" s="55" t="e">
        <f>C24/E24*100</f>
        <v>#DIV/0!</v>
      </c>
      <c r="D29" s="15" t="e">
        <f>D24/E24*100</f>
        <v>#DIV/0!</v>
      </c>
      <c r="E29" s="15" t="e">
        <f>SUM(C29:D29)</f>
        <v>#DIV/0!</v>
      </c>
      <c r="F29" s="16"/>
      <c r="G29" s="14" t="e">
        <f>G24/I24*100</f>
        <v>#DIV/0!</v>
      </c>
      <c r="H29" s="15" t="e">
        <f>H24/I24*100</f>
        <v>#DIV/0!</v>
      </c>
      <c r="I29" s="15" t="e">
        <f>SUM(G29:H29)</f>
        <v>#DIV/0!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1" t="s">
        <v>13</v>
      </c>
      <c r="B30" s="39" t="s">
        <v>102</v>
      </c>
      <c r="C30" s="100">
        <f t="shared" ref="C30:J32" si="0">C6+C12+C18+C24</f>
        <v>260</v>
      </c>
      <c r="D30" s="34">
        <f t="shared" si="0"/>
        <v>863</v>
      </c>
      <c r="E30" s="34">
        <f t="shared" si="0"/>
        <v>1123</v>
      </c>
      <c r="F30" s="35">
        <f t="shared" si="0"/>
        <v>93.117744610281932</v>
      </c>
      <c r="G30" s="93">
        <f t="shared" si="0"/>
        <v>1104</v>
      </c>
      <c r="H30" s="34">
        <f t="shared" si="0"/>
        <v>2814</v>
      </c>
      <c r="I30" s="34">
        <f>I6+I12+I18+I24</f>
        <v>3918</v>
      </c>
      <c r="J30" s="85">
        <f t="shared" si="0"/>
        <v>76.092445134977666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2"/>
      <c r="B31" s="213" t="s">
        <v>98</v>
      </c>
      <c r="C31" s="101">
        <f t="shared" si="0"/>
        <v>308</v>
      </c>
      <c r="D31" s="56">
        <f t="shared" si="0"/>
        <v>553</v>
      </c>
      <c r="E31" s="56">
        <f t="shared" si="0"/>
        <v>861</v>
      </c>
      <c r="F31" s="57">
        <f t="shared" si="0"/>
        <v>93.282773564463696</v>
      </c>
      <c r="G31" s="95">
        <f t="shared" si="0"/>
        <v>946</v>
      </c>
      <c r="H31" s="56">
        <f t="shared" si="0"/>
        <v>2440</v>
      </c>
      <c r="I31" s="56">
        <f t="shared" si="0"/>
        <v>3386</v>
      </c>
      <c r="J31" s="90">
        <f t="shared" si="0"/>
        <v>78.452270620945313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2"/>
      <c r="B32" s="213" t="s">
        <v>9</v>
      </c>
      <c r="C32" s="101">
        <f t="shared" si="0"/>
        <v>314</v>
      </c>
      <c r="D32" s="56">
        <f t="shared" si="0"/>
        <v>1094</v>
      </c>
      <c r="E32" s="56">
        <f t="shared" si="0"/>
        <v>1408</v>
      </c>
      <c r="F32" s="57">
        <f t="shared" si="0"/>
        <v>96.969696969696969</v>
      </c>
      <c r="G32" s="95">
        <f t="shared" si="0"/>
        <v>1525</v>
      </c>
      <c r="H32" s="56">
        <f t="shared" si="0"/>
        <v>4572</v>
      </c>
      <c r="I32" s="56">
        <f t="shared" si="0"/>
        <v>6097</v>
      </c>
      <c r="J32" s="90">
        <f t="shared" si="0"/>
        <v>94.307811291569976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2"/>
      <c r="B33" s="213" t="s">
        <v>104</v>
      </c>
      <c r="C33" s="58">
        <f>C30/C31*100</f>
        <v>84.415584415584405</v>
      </c>
      <c r="D33" s="59">
        <f>D30/D31*100</f>
        <v>156.05786618444847</v>
      </c>
      <c r="E33" s="59">
        <f>E30/E31*100</f>
        <v>130.42973286875724</v>
      </c>
      <c r="F33" s="57"/>
      <c r="G33" s="60">
        <f>G30/G31*100</f>
        <v>116.70190274841437</v>
      </c>
      <c r="H33" s="59">
        <f>H30/H31*100</f>
        <v>115.32786885245902</v>
      </c>
      <c r="I33" s="59">
        <f>I30/I31*100</f>
        <v>115.71175428233904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2"/>
      <c r="B34" s="213" t="s">
        <v>103</v>
      </c>
      <c r="C34" s="58">
        <f>C30/C32*100</f>
        <v>82.802547770700642</v>
      </c>
      <c r="D34" s="59">
        <f>D30/D32*100</f>
        <v>78.884826325411339</v>
      </c>
      <c r="E34" s="59">
        <f>E30/E32*100</f>
        <v>79.758522727272734</v>
      </c>
      <c r="F34" s="57"/>
      <c r="G34" s="60">
        <f>G30/G32*100</f>
        <v>72.393442622950815</v>
      </c>
      <c r="H34" s="59">
        <f>H30/H32*100</f>
        <v>61.548556430446197</v>
      </c>
      <c r="I34" s="59">
        <f>I30/I32*100</f>
        <v>64.261112022306051</v>
      </c>
      <c r="J34" s="57"/>
      <c r="K34" s="263" t="s">
        <v>81</v>
      </c>
      <c r="L34" s="264"/>
      <c r="M34" s="264"/>
      <c r="N34" s="264"/>
      <c r="O34" s="264"/>
      <c r="P34" s="264"/>
      <c r="Q34" s="265"/>
    </row>
    <row r="35" spans="1:17" ht="15" customHeight="1" thickBot="1" x14ac:dyDescent="0.3">
      <c r="A35" s="273"/>
      <c r="B35" s="214" t="s">
        <v>7</v>
      </c>
      <c r="C35" s="65">
        <f>C30/E30*100</f>
        <v>23.152270703472841</v>
      </c>
      <c r="D35" s="66">
        <f>D30/E30*100</f>
        <v>76.847729296527163</v>
      </c>
      <c r="E35" s="66">
        <f>SUM(C35:D35)</f>
        <v>100</v>
      </c>
      <c r="F35" s="67"/>
      <c r="G35" s="68">
        <f>G30/I30*100</f>
        <v>28.177641653905056</v>
      </c>
      <c r="H35" s="66">
        <f>H30/I30*100</f>
        <v>71.822358346094944</v>
      </c>
      <c r="I35" s="66">
        <f>SUM(G35:H35)</f>
        <v>100</v>
      </c>
      <c r="J35" s="67"/>
      <c r="K35" s="266"/>
      <c r="L35" s="267"/>
      <c r="M35" s="267"/>
      <c r="N35" s="267"/>
      <c r="O35" s="267"/>
      <c r="P35" s="267"/>
      <c r="Q35" s="268"/>
    </row>
    <row r="36" spans="1:17" ht="15" customHeight="1" x14ac:dyDescent="0.25">
      <c r="A36" s="274" t="s">
        <v>14</v>
      </c>
      <c r="B36" s="33" t="s">
        <v>102</v>
      </c>
      <c r="C36" s="100">
        <v>10</v>
      </c>
      <c r="D36" s="34">
        <v>73</v>
      </c>
      <c r="E36" s="34">
        <f>SUM(C36:D36)</f>
        <v>83</v>
      </c>
      <c r="F36" s="35">
        <f>E36/E42*100</f>
        <v>6.8822553897180772</v>
      </c>
      <c r="G36" s="93">
        <v>98</v>
      </c>
      <c r="H36" s="34">
        <v>1133</v>
      </c>
      <c r="I36" s="34">
        <f>G36+H36</f>
        <v>1231</v>
      </c>
      <c r="J36" s="35">
        <f>I36/I42*100</f>
        <v>23.907554865022334</v>
      </c>
      <c r="K36" s="74"/>
      <c r="Q36" s="75"/>
    </row>
    <row r="37" spans="1:17" ht="15" customHeight="1" x14ac:dyDescent="0.25">
      <c r="A37" s="275"/>
      <c r="B37" s="4" t="s">
        <v>98</v>
      </c>
      <c r="C37" s="102">
        <v>10</v>
      </c>
      <c r="D37" s="27">
        <v>52</v>
      </c>
      <c r="E37" s="182">
        <f>SUM(C37:D37)</f>
        <v>62</v>
      </c>
      <c r="F37" s="28">
        <f>E37/E43*100</f>
        <v>6.7172264355362943</v>
      </c>
      <c r="G37" s="94">
        <v>217</v>
      </c>
      <c r="H37" s="27">
        <v>713</v>
      </c>
      <c r="I37" s="27">
        <f>G37+H37</f>
        <v>930</v>
      </c>
      <c r="J37" s="28">
        <f>I37/I43*100</f>
        <v>21.54772937905468</v>
      </c>
      <c r="K37" s="74"/>
      <c r="L37" s="105" t="s">
        <v>8</v>
      </c>
      <c r="M37" s="106">
        <f>J6</f>
        <v>39.0561274033793</v>
      </c>
      <c r="Q37" s="75"/>
    </row>
    <row r="38" spans="1:17" ht="15" customHeight="1" x14ac:dyDescent="0.25">
      <c r="A38" s="275"/>
      <c r="B38" s="4" t="s">
        <v>9</v>
      </c>
      <c r="C38" s="102">
        <v>4</v>
      </c>
      <c r="D38" s="27">
        <v>40</v>
      </c>
      <c r="E38" s="27">
        <f>SUM(C38:D38)</f>
        <v>44</v>
      </c>
      <c r="F38" s="28">
        <f>E38/E44*100</f>
        <v>3.0303030303030303</v>
      </c>
      <c r="G38" s="94">
        <v>9</v>
      </c>
      <c r="H38" s="27">
        <v>359</v>
      </c>
      <c r="I38" s="27">
        <f>G38+H38</f>
        <v>368</v>
      </c>
      <c r="J38" s="28">
        <f>I38/I44*100</f>
        <v>5.6921887084300078</v>
      </c>
      <c r="K38" s="74"/>
      <c r="L38" s="105" t="s">
        <v>10</v>
      </c>
      <c r="M38" s="106">
        <f>J12</f>
        <v>21.402214022140221</v>
      </c>
      <c r="Q38" s="75"/>
    </row>
    <row r="39" spans="1:17" ht="15" customHeight="1" x14ac:dyDescent="0.25">
      <c r="A39" s="275"/>
      <c r="B39" s="4" t="s">
        <v>104</v>
      </c>
      <c r="C39" s="29">
        <f>C36/C37*100</f>
        <v>100</v>
      </c>
      <c r="D39" s="30">
        <f>D36/D37*100</f>
        <v>140.38461538461539</v>
      </c>
      <c r="E39" s="30">
        <f>E36/E37*100</f>
        <v>133.87096774193549</v>
      </c>
      <c r="F39" s="28"/>
      <c r="G39" s="31">
        <f>G36/G37*100</f>
        <v>45.161290322580641</v>
      </c>
      <c r="H39" s="30">
        <f>H36/H37*100</f>
        <v>158.90603085554</v>
      </c>
      <c r="I39" s="30">
        <f>I36/I37*100</f>
        <v>132.36559139784947</v>
      </c>
      <c r="J39" s="28"/>
      <c r="K39" s="74"/>
      <c r="L39" s="105" t="s">
        <v>11</v>
      </c>
      <c r="M39" s="106">
        <f>J18</f>
        <v>15.634103709458147</v>
      </c>
      <c r="Q39" s="75"/>
    </row>
    <row r="40" spans="1:17" ht="15" customHeight="1" x14ac:dyDescent="0.25">
      <c r="A40" s="275"/>
      <c r="B40" s="4" t="s">
        <v>103</v>
      </c>
      <c r="C40" s="29">
        <f>C36/C38*100</f>
        <v>250</v>
      </c>
      <c r="D40" s="247">
        <f>D36/D38*100</f>
        <v>182.5</v>
      </c>
      <c r="E40" s="30">
        <f>E36/E38*100</f>
        <v>188.63636363636365</v>
      </c>
      <c r="F40" s="28"/>
      <c r="G40" s="31">
        <f>G36/G38*100</f>
        <v>1088.8888888888889</v>
      </c>
      <c r="H40" s="30">
        <f>H36/H38*100</f>
        <v>315.59888579387183</v>
      </c>
      <c r="I40" s="30">
        <f>I36/I38*100</f>
        <v>334.51086956521738</v>
      </c>
      <c r="J40" s="28"/>
      <c r="K40" s="74"/>
      <c r="L40" s="105" t="s">
        <v>12</v>
      </c>
      <c r="M40" s="106">
        <f>J24</f>
        <v>0</v>
      </c>
      <c r="Q40" s="75"/>
    </row>
    <row r="41" spans="1:17" ht="15" customHeight="1" thickBot="1" x14ac:dyDescent="0.3">
      <c r="A41" s="276"/>
      <c r="B41" s="215" t="s">
        <v>7</v>
      </c>
      <c r="C41" s="62">
        <f>C36/E36*100</f>
        <v>12.048192771084338</v>
      </c>
      <c r="D41" s="63">
        <f>D36/E36*100</f>
        <v>87.951807228915655</v>
      </c>
      <c r="E41" s="63">
        <f>SUM(C41:D41)</f>
        <v>100</v>
      </c>
      <c r="F41" s="32"/>
      <c r="G41" s="64">
        <f>G36/I36*100</f>
        <v>7.9610073111291628</v>
      </c>
      <c r="H41" s="63">
        <f>H36/I36*100</f>
        <v>92.038992688870835</v>
      </c>
      <c r="I41" s="63">
        <f>SUM(G41:H41)</f>
        <v>100</v>
      </c>
      <c r="J41" s="32"/>
      <c r="K41" s="74"/>
      <c r="L41" s="105" t="s">
        <v>82</v>
      </c>
      <c r="M41" s="106">
        <f>J36</f>
        <v>23.907554865022334</v>
      </c>
      <c r="Q41" s="75"/>
    </row>
    <row r="42" spans="1:17" ht="15" customHeight="1" x14ac:dyDescent="0.25">
      <c r="A42" s="253" t="s">
        <v>79</v>
      </c>
      <c r="B42" s="61" t="s">
        <v>102</v>
      </c>
      <c r="C42" s="103">
        <f t="shared" ref="C42:D44" si="1">C30+C36</f>
        <v>270</v>
      </c>
      <c r="D42" s="69">
        <f t="shared" si="1"/>
        <v>936</v>
      </c>
      <c r="E42" s="69">
        <f>SUM(C42:D42)</f>
        <v>1206</v>
      </c>
      <c r="F42" s="70">
        <f>F6+F12+F18+F24+F36</f>
        <v>100.00000000000001</v>
      </c>
      <c r="G42" s="91">
        <f>G30+G36</f>
        <v>1202</v>
      </c>
      <c r="H42" s="69">
        <f t="shared" ref="G42:H44" si="2">H30+H36</f>
        <v>3947</v>
      </c>
      <c r="I42" s="69">
        <f>SUM(G42:H42)</f>
        <v>5149</v>
      </c>
      <c r="J42" s="70">
        <f>J6+J12+J18+J24+J36</f>
        <v>100</v>
      </c>
      <c r="K42" s="74"/>
      <c r="Q42" s="75"/>
    </row>
    <row r="43" spans="1:17" ht="15" customHeight="1" x14ac:dyDescent="0.25">
      <c r="A43" s="253"/>
      <c r="B43" s="40" t="s">
        <v>98</v>
      </c>
      <c r="C43" s="104">
        <f t="shared" si="1"/>
        <v>318</v>
      </c>
      <c r="D43" s="41">
        <f t="shared" si="1"/>
        <v>605</v>
      </c>
      <c r="E43" s="41">
        <f>SUM(C43:D43)</f>
        <v>923</v>
      </c>
      <c r="F43" s="42">
        <f>F31+F37</f>
        <v>99.999999999999986</v>
      </c>
      <c r="G43" s="92">
        <f t="shared" si="2"/>
        <v>1163</v>
      </c>
      <c r="H43" s="41">
        <f t="shared" si="2"/>
        <v>3153</v>
      </c>
      <c r="I43" s="41">
        <f>SUM(G43:H43)</f>
        <v>4316</v>
      </c>
      <c r="J43" s="42">
        <f>J7+J13+J19+J25+J37</f>
        <v>100</v>
      </c>
      <c r="K43" s="74"/>
      <c r="Q43" s="75"/>
    </row>
    <row r="44" spans="1:17" ht="15" customHeight="1" x14ac:dyDescent="0.25">
      <c r="A44" s="253"/>
      <c r="B44" s="40" t="s">
        <v>9</v>
      </c>
      <c r="C44" s="104">
        <f t="shared" si="1"/>
        <v>318</v>
      </c>
      <c r="D44" s="41">
        <f t="shared" si="1"/>
        <v>1134</v>
      </c>
      <c r="E44" s="41">
        <f>SUM(C44:D44)</f>
        <v>1452</v>
      </c>
      <c r="F44" s="42">
        <f>F32+F38</f>
        <v>100</v>
      </c>
      <c r="G44" s="92">
        <f t="shared" si="2"/>
        <v>1534</v>
      </c>
      <c r="H44" s="41">
        <f t="shared" si="2"/>
        <v>4931</v>
      </c>
      <c r="I44" s="219">
        <f>SUM(G44:H44)</f>
        <v>6465</v>
      </c>
      <c r="J44" s="42">
        <f>J32+J38</f>
        <v>99.999999999999986</v>
      </c>
      <c r="K44" s="74"/>
      <c r="Q44" s="75"/>
    </row>
    <row r="45" spans="1:17" ht="15" customHeight="1" x14ac:dyDescent="0.25">
      <c r="A45" s="253"/>
      <c r="B45" s="40" t="s">
        <v>104</v>
      </c>
      <c r="C45" s="43">
        <f>C42/C43*100</f>
        <v>84.905660377358487</v>
      </c>
      <c r="D45" s="44">
        <f>D42/D43*100</f>
        <v>154.71074380165288</v>
      </c>
      <c r="E45" s="44">
        <f>E42/E43*100</f>
        <v>130.66088840736728</v>
      </c>
      <c r="F45" s="42"/>
      <c r="G45" s="45">
        <f>G42/G43*100</f>
        <v>103.35339638865004</v>
      </c>
      <c r="H45" s="44">
        <f>H42/H43*100</f>
        <v>125.18236600063433</v>
      </c>
      <c r="I45" s="44">
        <f>I42/I43*100</f>
        <v>119.30027803521779</v>
      </c>
      <c r="J45" s="42"/>
      <c r="K45" s="74"/>
      <c r="Q45" s="75"/>
    </row>
    <row r="46" spans="1:17" ht="15" customHeight="1" x14ac:dyDescent="0.25">
      <c r="A46" s="253"/>
      <c r="B46" s="40" t="s">
        <v>103</v>
      </c>
      <c r="C46" s="43">
        <f>C42/C44*100</f>
        <v>84.905660377358487</v>
      </c>
      <c r="D46" s="44">
        <f>D42/D44*100</f>
        <v>82.539682539682531</v>
      </c>
      <c r="E46" s="44">
        <f>E42/E44*100</f>
        <v>83.057851239669418</v>
      </c>
      <c r="F46" s="42"/>
      <c r="G46" s="45">
        <f>G42/G44*100</f>
        <v>78.357235984354617</v>
      </c>
      <c r="H46" s="44">
        <f>H42/H44*100</f>
        <v>80.044615696613263</v>
      </c>
      <c r="I46" s="44">
        <f>I42/I44*100</f>
        <v>79.644238205723127</v>
      </c>
      <c r="J46" s="42"/>
      <c r="K46" s="74"/>
      <c r="Q46" s="75"/>
    </row>
    <row r="47" spans="1:17" ht="15" customHeight="1" thickBot="1" x14ac:dyDescent="0.3">
      <c r="A47" s="254"/>
      <c r="B47" s="46" t="s">
        <v>7</v>
      </c>
      <c r="C47" s="47">
        <f>C42/E42*100</f>
        <v>22.388059701492537</v>
      </c>
      <c r="D47" s="48">
        <f>D42/E42*100</f>
        <v>77.611940298507463</v>
      </c>
      <c r="E47" s="48">
        <f>SUM(C47:D47)</f>
        <v>100</v>
      </c>
      <c r="F47" s="49"/>
      <c r="G47" s="50">
        <f>G42/I42*100</f>
        <v>23.34433870654496</v>
      </c>
      <c r="H47" s="48">
        <f>H42/I42*100</f>
        <v>76.65566129345504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Normal="100" zoomScaleSheetLayoutView="80" zoomScalePageLayoutView="60" workbookViewId="0">
      <selection activeCell="R18" sqref="R18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7" t="s">
        <v>107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6" t="s">
        <v>99</v>
      </c>
      <c r="B4" s="289" t="s">
        <v>102</v>
      </c>
      <c r="C4" s="289"/>
      <c r="D4" s="289"/>
      <c r="E4" s="290" t="s">
        <v>98</v>
      </c>
      <c r="F4" s="289"/>
      <c r="G4" s="291"/>
      <c r="H4" s="289" t="s">
        <v>9</v>
      </c>
      <c r="I4" s="289"/>
      <c r="J4" s="289"/>
      <c r="K4" s="292" t="s">
        <v>104</v>
      </c>
      <c r="L4" s="293"/>
      <c r="M4" s="289" t="s">
        <v>103</v>
      </c>
      <c r="N4" s="289"/>
      <c r="O4" s="294" t="s">
        <v>100</v>
      </c>
      <c r="P4" s="295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7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Hrvatska</v>
      </c>
      <c r="R5" s="125">
        <f>D6</f>
        <v>28.177641653905056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83</v>
      </c>
      <c r="B6" s="146">
        <v>260</v>
      </c>
      <c r="C6" s="147">
        <v>1104</v>
      </c>
      <c r="D6" s="151">
        <f t="shared" ref="D6:D37" si="1">IF($C$83&lt;&gt;0,C6/$C$83*100,0)</f>
        <v>28.177641653905056</v>
      </c>
      <c r="E6" s="148">
        <v>308</v>
      </c>
      <c r="F6" s="147">
        <v>946</v>
      </c>
      <c r="G6" s="149">
        <f t="shared" ref="G6:G37" si="2">IF($F$83&lt;&gt;0,F6/$F$83*100,0)</f>
        <v>27.938570584760779</v>
      </c>
      <c r="H6" s="146">
        <v>314</v>
      </c>
      <c r="I6" s="147">
        <v>1525</v>
      </c>
      <c r="J6" s="151">
        <f t="shared" ref="J6:J37" si="3">IF($I$83&lt;&gt;0,I6/$I$83*100,0)</f>
        <v>25.012301131704117</v>
      </c>
      <c r="K6" s="156">
        <f t="shared" ref="K6:K37" si="4">IF(OR(B6&lt;&gt;0)*(E6&lt;&gt;0),B6/E6*100," ")</f>
        <v>84.415584415584405</v>
      </c>
      <c r="L6" s="157">
        <f t="shared" ref="L6:L37" si="5">IF(OR(C6&lt;&gt;0)*(F6&lt;&gt;0),C6/F6*100," ")</f>
        <v>116.70190274841437</v>
      </c>
      <c r="M6" s="216">
        <f t="shared" ref="M6:M37" si="6">IF(OR(B6&lt;&gt;0)*(H6&lt;&gt;0),B6/H6*100," ")</f>
        <v>82.802547770700642</v>
      </c>
      <c r="N6" s="217">
        <f t="shared" ref="N6:N37" si="7">IF(OR(C6&lt;&gt;0)*(I6&lt;&gt;0),C6/I6*100," ")</f>
        <v>72.393442622950815</v>
      </c>
      <c r="O6" s="155">
        <f>IF(OR(E6&lt;&gt;0)*(H6&lt;&gt;0),E6/H6*100," ")</f>
        <v>98.089171974522287</v>
      </c>
      <c r="P6" s="157">
        <f>IF(OR(F6&lt;&gt;0)*(I6&lt;&gt;0),F6/I6*100," ")</f>
        <v>62.032786885245905</v>
      </c>
      <c r="Q6" t="str">
        <f t="shared" si="0"/>
        <v>Austrija</v>
      </c>
      <c r="R6" s="125">
        <f t="shared" ref="R6:R14" si="8">D7</f>
        <v>18.963757018887186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28</v>
      </c>
      <c r="B7" s="132">
        <v>322</v>
      </c>
      <c r="C7" s="133">
        <v>743</v>
      </c>
      <c r="D7" s="152">
        <f t="shared" si="1"/>
        <v>18.963757018887186</v>
      </c>
      <c r="E7" s="136">
        <v>159</v>
      </c>
      <c r="F7" s="133">
        <v>468</v>
      </c>
      <c r="G7" s="51">
        <f t="shared" si="2"/>
        <v>13.821618428824573</v>
      </c>
      <c r="H7" s="132">
        <v>97</v>
      </c>
      <c r="I7" s="133">
        <v>261</v>
      </c>
      <c r="J7" s="151">
        <f t="shared" si="3"/>
        <v>4.2807938330326385</v>
      </c>
      <c r="K7" s="156">
        <f t="shared" si="4"/>
        <v>202.51572327044025</v>
      </c>
      <c r="L7" s="157">
        <f t="shared" si="5"/>
        <v>158.76068376068375</v>
      </c>
      <c r="M7" s="52">
        <f t="shared" si="6"/>
        <v>331.95876288659798</v>
      </c>
      <c r="N7" s="53">
        <f t="shared" si="7"/>
        <v>284.67432950191574</v>
      </c>
      <c r="O7" s="155">
        <f t="shared" ref="O7:O38" si="9">IF(OR(E7&lt;&gt;0)*(H7&lt;&gt;0),E7/H7*100," ")</f>
        <v>163.91752577319588</v>
      </c>
      <c r="P7" s="157">
        <f t="shared" ref="P7:P70" si="10">IF(OR(F7&lt;&gt;0)*(I7&lt;&gt;0),F7/I7*100," ")</f>
        <v>179.31034482758622</v>
      </c>
      <c r="Q7" t="str">
        <f t="shared" si="0"/>
        <v>Slovenija</v>
      </c>
      <c r="R7" s="125">
        <f t="shared" si="8"/>
        <v>14.037774374680959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20</v>
      </c>
      <c r="B8" s="132">
        <v>268</v>
      </c>
      <c r="C8" s="133">
        <v>550</v>
      </c>
      <c r="D8" s="152">
        <f t="shared" si="1"/>
        <v>14.037774374680959</v>
      </c>
      <c r="E8" s="136">
        <v>174</v>
      </c>
      <c r="F8" s="133">
        <v>460</v>
      </c>
      <c r="G8" s="51">
        <f t="shared" si="2"/>
        <v>13.585351447135263</v>
      </c>
      <c r="H8" s="132">
        <v>180</v>
      </c>
      <c r="I8" s="133">
        <v>443</v>
      </c>
      <c r="J8" s="151">
        <f t="shared" si="3"/>
        <v>7.2658684598983099</v>
      </c>
      <c r="K8" s="156">
        <f t="shared" si="4"/>
        <v>154.02298850574712</v>
      </c>
      <c r="L8" s="157">
        <f t="shared" si="5"/>
        <v>119.56521739130434</v>
      </c>
      <c r="M8" s="52">
        <f t="shared" si="6"/>
        <v>148.88888888888889</v>
      </c>
      <c r="N8" s="53">
        <f t="shared" si="7"/>
        <v>124.15349887133182</v>
      </c>
      <c r="O8" s="155">
        <f t="shared" si="9"/>
        <v>96.666666666666671</v>
      </c>
      <c r="P8" s="157">
        <f t="shared" si="10"/>
        <v>103.83747178329573</v>
      </c>
      <c r="Q8" t="str">
        <f t="shared" si="0"/>
        <v>Njemačka</v>
      </c>
      <c r="R8" s="125">
        <f t="shared" si="8"/>
        <v>13.067891781521185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22</v>
      </c>
      <c r="B9" s="132">
        <v>106</v>
      </c>
      <c r="C9" s="133">
        <v>512</v>
      </c>
      <c r="D9" s="152">
        <f t="shared" si="1"/>
        <v>13.067891781521185</v>
      </c>
      <c r="E9" s="136">
        <v>117</v>
      </c>
      <c r="F9" s="133">
        <v>437</v>
      </c>
      <c r="G9" s="51">
        <f t="shared" si="2"/>
        <v>12.906083874778499</v>
      </c>
      <c r="H9" s="132">
        <v>508</v>
      </c>
      <c r="I9" s="133">
        <v>2479</v>
      </c>
      <c r="J9" s="151">
        <f t="shared" si="3"/>
        <v>40.659340659340657</v>
      </c>
      <c r="K9" s="156">
        <f t="shared" si="4"/>
        <v>90.598290598290603</v>
      </c>
      <c r="L9" s="157">
        <f t="shared" si="5"/>
        <v>117.16247139588101</v>
      </c>
      <c r="M9" s="52">
        <f t="shared" si="6"/>
        <v>20.866141732283463</v>
      </c>
      <c r="N9" s="53">
        <f t="shared" si="7"/>
        <v>20.653489310205728</v>
      </c>
      <c r="O9" s="155">
        <f t="shared" si="9"/>
        <v>23.031496062992126</v>
      </c>
      <c r="P9" s="157">
        <f t="shared" si="10"/>
        <v>17.628075837031059</v>
      </c>
      <c r="Q9" t="str">
        <f t="shared" si="0"/>
        <v>BiH</v>
      </c>
      <c r="R9" s="125">
        <f t="shared" si="8"/>
        <v>5.4619703930576824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109</v>
      </c>
      <c r="B10" s="132">
        <v>18</v>
      </c>
      <c r="C10" s="133">
        <v>214</v>
      </c>
      <c r="D10" s="152">
        <f t="shared" si="1"/>
        <v>5.4619703930576824</v>
      </c>
      <c r="E10" s="136">
        <v>24</v>
      </c>
      <c r="F10" s="133">
        <v>709</v>
      </c>
      <c r="G10" s="51">
        <f t="shared" si="2"/>
        <v>20.939161252215001</v>
      </c>
      <c r="H10" s="132">
        <v>19</v>
      </c>
      <c r="I10" s="133">
        <v>654</v>
      </c>
      <c r="J10" s="151">
        <f t="shared" si="3"/>
        <v>10.726586845989832</v>
      </c>
      <c r="K10" s="156">
        <f t="shared" si="4"/>
        <v>75</v>
      </c>
      <c r="L10" s="157">
        <f t="shared" si="5"/>
        <v>30.18335684062059</v>
      </c>
      <c r="M10" s="52">
        <f t="shared" si="6"/>
        <v>94.73684210526315</v>
      </c>
      <c r="N10" s="53">
        <f t="shared" si="7"/>
        <v>32.721712538226299</v>
      </c>
      <c r="O10" s="155">
        <f t="shared" si="9"/>
        <v>126.31578947368421</v>
      </c>
      <c r="P10" s="157">
        <f t="shared" si="10"/>
        <v>108.4097859327217</v>
      </c>
      <c r="Q10" t="str">
        <f t="shared" si="0"/>
        <v>Ostale azijske zemlje</v>
      </c>
      <c r="R10" s="125">
        <f t="shared" si="8"/>
        <v>4.9004594180704446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105</v>
      </c>
      <c r="B11" s="140">
        <v>15</v>
      </c>
      <c r="C11" s="141">
        <v>192</v>
      </c>
      <c r="D11" s="153">
        <f t="shared" si="1"/>
        <v>4.9004594180704446</v>
      </c>
      <c r="E11" s="142">
        <v>0</v>
      </c>
      <c r="F11" s="141">
        <v>0</v>
      </c>
      <c r="G11" s="143">
        <f t="shared" si="2"/>
        <v>0</v>
      </c>
      <c r="H11" s="140">
        <v>1</v>
      </c>
      <c r="I11" s="134">
        <v>2</v>
      </c>
      <c r="J11" s="176">
        <f t="shared" si="3"/>
        <v>3.2803017877644738E-2</v>
      </c>
      <c r="K11" s="222" t="str">
        <f t="shared" si="4"/>
        <v xml:space="preserve"> </v>
      </c>
      <c r="L11" s="223" t="str">
        <f t="shared" si="5"/>
        <v xml:space="preserve"> </v>
      </c>
      <c r="M11" s="224">
        <f t="shared" si="6"/>
        <v>1500</v>
      </c>
      <c r="N11" s="241">
        <f t="shared" si="7"/>
        <v>9600</v>
      </c>
      <c r="O11" s="242" t="str">
        <f t="shared" si="9"/>
        <v xml:space="preserve"> </v>
      </c>
      <c r="P11" s="223" t="str">
        <f t="shared" si="10"/>
        <v xml:space="preserve"> </v>
      </c>
      <c r="Q11" t="str">
        <f t="shared" si="0"/>
        <v>Albanija</v>
      </c>
      <c r="R11" s="125">
        <f t="shared" si="8"/>
        <v>4.5941807044410412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27</v>
      </c>
      <c r="B12" s="140">
        <v>4</v>
      </c>
      <c r="C12" s="141">
        <v>180</v>
      </c>
      <c r="D12" s="153">
        <f t="shared" si="1"/>
        <v>4.5941807044410412</v>
      </c>
      <c r="E12" s="142">
        <v>0</v>
      </c>
      <c r="F12" s="141">
        <v>0</v>
      </c>
      <c r="G12" s="143">
        <f t="shared" si="2"/>
        <v>0</v>
      </c>
      <c r="H12" s="140">
        <v>21</v>
      </c>
      <c r="I12" s="134">
        <v>128</v>
      </c>
      <c r="J12" s="176">
        <f t="shared" si="3"/>
        <v>2.0993931441692633</v>
      </c>
      <c r="K12" s="222" t="str">
        <f t="shared" si="4"/>
        <v xml:space="preserve"> </v>
      </c>
      <c r="L12" s="223" t="str">
        <f t="shared" si="5"/>
        <v xml:space="preserve"> </v>
      </c>
      <c r="M12" s="224">
        <f t="shared" si="6"/>
        <v>19.047619047619047</v>
      </c>
      <c r="N12" s="241">
        <f t="shared" si="7"/>
        <v>140.625</v>
      </c>
      <c r="O12" s="242" t="str">
        <f t="shared" si="9"/>
        <v xml:space="preserve"> </v>
      </c>
      <c r="P12" s="223" t="str">
        <f t="shared" si="10"/>
        <v xml:space="preserve"> </v>
      </c>
      <c r="Q12" t="str">
        <f t="shared" si="0"/>
        <v>Makedonija</v>
      </c>
      <c r="R12" s="125">
        <f t="shared" si="8"/>
        <v>2.9096477794793261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45</v>
      </c>
      <c r="B13" s="140">
        <v>17</v>
      </c>
      <c r="C13" s="141">
        <v>114</v>
      </c>
      <c r="D13" s="153">
        <f t="shared" si="1"/>
        <v>2.9096477794793261</v>
      </c>
      <c r="E13" s="142">
        <v>1</v>
      </c>
      <c r="F13" s="141">
        <v>33</v>
      </c>
      <c r="G13" s="143">
        <f t="shared" si="2"/>
        <v>0.97460129946839935</v>
      </c>
      <c r="H13" s="140">
        <v>2</v>
      </c>
      <c r="I13" s="134">
        <v>5</v>
      </c>
      <c r="J13" s="176">
        <f t="shared" si="3"/>
        <v>8.2007544694111867E-2</v>
      </c>
      <c r="K13" s="222">
        <f t="shared" si="4"/>
        <v>1700</v>
      </c>
      <c r="L13" s="223">
        <f t="shared" si="5"/>
        <v>345.45454545454544</v>
      </c>
      <c r="M13" s="224">
        <f t="shared" si="6"/>
        <v>850</v>
      </c>
      <c r="N13" s="241">
        <f t="shared" si="7"/>
        <v>2280</v>
      </c>
      <c r="O13" s="242">
        <f t="shared" si="9"/>
        <v>50</v>
      </c>
      <c r="P13" s="223">
        <f t="shared" si="10"/>
        <v>660</v>
      </c>
      <c r="Q13" t="str">
        <f t="shared" si="0"/>
        <v>Mađarska</v>
      </c>
      <c r="R13" s="125">
        <f t="shared" si="8"/>
        <v>1.2761613067891782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44</v>
      </c>
      <c r="B14" s="140">
        <v>27</v>
      </c>
      <c r="C14" s="141">
        <v>50</v>
      </c>
      <c r="D14" s="153">
        <f t="shared" si="1"/>
        <v>1.2761613067891782</v>
      </c>
      <c r="E14" s="142">
        <v>27</v>
      </c>
      <c r="F14" s="141">
        <v>70</v>
      </c>
      <c r="G14" s="143">
        <f t="shared" si="2"/>
        <v>2.067336089781453</v>
      </c>
      <c r="H14" s="140">
        <v>147</v>
      </c>
      <c r="I14" s="134">
        <v>299</v>
      </c>
      <c r="J14" s="176">
        <f t="shared" si="3"/>
        <v>4.9040511727078888</v>
      </c>
      <c r="K14" s="222">
        <f t="shared" si="4"/>
        <v>100</v>
      </c>
      <c r="L14" s="223">
        <f t="shared" si="5"/>
        <v>71.428571428571431</v>
      </c>
      <c r="M14" s="224">
        <f t="shared" si="6"/>
        <v>18.367346938775512</v>
      </c>
      <c r="N14" s="241">
        <f t="shared" si="7"/>
        <v>16.722408026755854</v>
      </c>
      <c r="O14" s="242">
        <f t="shared" si="9"/>
        <v>18.367346938775512</v>
      </c>
      <c r="P14" s="223">
        <f t="shared" si="10"/>
        <v>23.411371237458194</v>
      </c>
      <c r="Q14" t="str">
        <f t="shared" si="0"/>
        <v>Indija</v>
      </c>
      <c r="R14" s="125">
        <f t="shared" si="8"/>
        <v>1.0464522715671261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63</v>
      </c>
      <c r="B15" s="140">
        <v>1</v>
      </c>
      <c r="C15" s="141">
        <v>41</v>
      </c>
      <c r="D15" s="153">
        <f t="shared" si="1"/>
        <v>1.0464522715671261</v>
      </c>
      <c r="E15" s="142">
        <v>0</v>
      </c>
      <c r="F15" s="141">
        <v>0</v>
      </c>
      <c r="G15" s="143">
        <f t="shared" si="2"/>
        <v>0</v>
      </c>
      <c r="H15" s="140">
        <v>0</v>
      </c>
      <c r="I15" s="134">
        <v>0</v>
      </c>
      <c r="J15" s="176">
        <f t="shared" si="3"/>
        <v>0</v>
      </c>
      <c r="K15" s="222" t="str">
        <f t="shared" si="4"/>
        <v xml:space="preserve"> </v>
      </c>
      <c r="L15" s="223" t="str">
        <f t="shared" si="5"/>
        <v xml:space="preserve"> </v>
      </c>
      <c r="M15" s="224" t="str">
        <f t="shared" si="6"/>
        <v xml:space="preserve"> </v>
      </c>
      <c r="N15" s="241" t="str">
        <f t="shared" si="7"/>
        <v xml:space="preserve"> </v>
      </c>
      <c r="O15" s="242" t="str">
        <f t="shared" si="9"/>
        <v xml:space="preserve"> </v>
      </c>
      <c r="P15" s="223" t="str">
        <f t="shared" si="10"/>
        <v xml:space="preserve"> 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40</v>
      </c>
      <c r="B16" s="97">
        <v>21</v>
      </c>
      <c r="C16" s="6">
        <v>31</v>
      </c>
      <c r="D16" s="154">
        <f t="shared" si="1"/>
        <v>0.79122001020929045</v>
      </c>
      <c r="E16" s="99">
        <v>2</v>
      </c>
      <c r="F16" s="6">
        <v>2</v>
      </c>
      <c r="G16" s="118">
        <f t="shared" si="2"/>
        <v>5.9066745422327233E-2</v>
      </c>
      <c r="H16" s="97">
        <v>25</v>
      </c>
      <c r="I16" s="6">
        <v>43</v>
      </c>
      <c r="J16" s="177">
        <f t="shared" si="3"/>
        <v>0.70526488436936197</v>
      </c>
      <c r="K16" s="221">
        <f t="shared" si="4"/>
        <v>1050</v>
      </c>
      <c r="L16" s="225">
        <f t="shared" si="5"/>
        <v>1550</v>
      </c>
      <c r="M16" s="119">
        <f t="shared" si="6"/>
        <v>84</v>
      </c>
      <c r="N16" s="120">
        <f t="shared" si="7"/>
        <v>72.093023255813947</v>
      </c>
      <c r="O16" s="226">
        <f t="shared" si="9"/>
        <v>8</v>
      </c>
      <c r="P16" s="225">
        <f t="shared" si="10"/>
        <v>4.6511627906976747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87</v>
      </c>
      <c r="B17" s="97">
        <v>3</v>
      </c>
      <c r="C17" s="6">
        <v>24</v>
      </c>
      <c r="D17" s="154">
        <f t="shared" si="1"/>
        <v>0.61255742725880558</v>
      </c>
      <c r="E17" s="99">
        <v>0</v>
      </c>
      <c r="F17" s="6">
        <v>0</v>
      </c>
      <c r="G17" s="118">
        <f t="shared" si="2"/>
        <v>0</v>
      </c>
      <c r="H17" s="97">
        <v>0</v>
      </c>
      <c r="I17" s="6">
        <v>0</v>
      </c>
      <c r="J17" s="177">
        <f t="shared" si="3"/>
        <v>0</v>
      </c>
      <c r="K17" s="221" t="str">
        <f t="shared" si="4"/>
        <v xml:space="preserve"> </v>
      </c>
      <c r="L17" s="225" t="str">
        <f t="shared" si="5"/>
        <v xml:space="preserve"> </v>
      </c>
      <c r="M17" s="119" t="str">
        <f t="shared" si="6"/>
        <v xml:space="preserve"> </v>
      </c>
      <c r="N17" s="120" t="str">
        <f t="shared" si="7"/>
        <v xml:space="preserve"> </v>
      </c>
      <c r="O17" s="226" t="str">
        <f t="shared" si="9"/>
        <v xml:space="preserve"> </v>
      </c>
      <c r="P17" s="225" t="str">
        <f t="shared" si="10"/>
        <v xml:space="preserve"> 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52</v>
      </c>
      <c r="B18" s="97">
        <v>10</v>
      </c>
      <c r="C18" s="6">
        <v>24</v>
      </c>
      <c r="D18" s="154">
        <f t="shared" si="1"/>
        <v>0.61255742725880558</v>
      </c>
      <c r="E18" s="99">
        <v>6</v>
      </c>
      <c r="F18" s="6">
        <v>12</v>
      </c>
      <c r="G18" s="118">
        <f t="shared" si="2"/>
        <v>0.3544004725339634</v>
      </c>
      <c r="H18" s="97">
        <v>23</v>
      </c>
      <c r="I18" s="6">
        <v>53</v>
      </c>
      <c r="J18" s="177">
        <f t="shared" si="3"/>
        <v>0.8692799737575857</v>
      </c>
      <c r="K18" s="221">
        <f t="shared" si="4"/>
        <v>166.66666666666669</v>
      </c>
      <c r="L18" s="225">
        <f t="shared" si="5"/>
        <v>200</v>
      </c>
      <c r="M18" s="119">
        <f t="shared" si="6"/>
        <v>43.478260869565219</v>
      </c>
      <c r="N18" s="120">
        <f t="shared" si="7"/>
        <v>45.283018867924532</v>
      </c>
      <c r="O18" s="226">
        <f t="shared" si="9"/>
        <v>26.086956521739129</v>
      </c>
      <c r="P18" s="225">
        <f t="shared" si="10"/>
        <v>22.641509433962266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18</v>
      </c>
      <c r="B19" s="165">
        <v>6</v>
      </c>
      <c r="C19" s="135">
        <v>22</v>
      </c>
      <c r="D19" s="154">
        <f t="shared" si="1"/>
        <v>0.56151097498723834</v>
      </c>
      <c r="E19" s="99">
        <v>0</v>
      </c>
      <c r="F19" s="6">
        <v>0</v>
      </c>
      <c r="G19" s="118">
        <f t="shared" si="2"/>
        <v>0</v>
      </c>
      <c r="H19" s="97">
        <v>0</v>
      </c>
      <c r="I19" s="6">
        <v>31</v>
      </c>
      <c r="J19" s="177">
        <f t="shared" si="3"/>
        <v>0.50844677710349351</v>
      </c>
      <c r="K19" s="221" t="str">
        <f t="shared" si="4"/>
        <v xml:space="preserve"> </v>
      </c>
      <c r="L19" s="225" t="str">
        <f t="shared" si="5"/>
        <v xml:space="preserve"> </v>
      </c>
      <c r="M19" s="119" t="str">
        <f t="shared" si="6"/>
        <v xml:space="preserve"> </v>
      </c>
      <c r="N19" s="120">
        <f t="shared" si="7"/>
        <v>70.967741935483872</v>
      </c>
      <c r="O19" s="226" t="str">
        <f t="shared" si="9"/>
        <v xml:space="preserve"> </v>
      </c>
      <c r="P19" s="225" t="str">
        <f t="shared" si="10"/>
        <v xml:space="preserve"> 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89</v>
      </c>
      <c r="B20" s="165">
        <v>2</v>
      </c>
      <c r="C20" s="135">
        <v>20</v>
      </c>
      <c r="D20" s="154">
        <f t="shared" si="1"/>
        <v>0.51046452271567122</v>
      </c>
      <c r="E20" s="99">
        <v>1</v>
      </c>
      <c r="F20" s="6">
        <v>4</v>
      </c>
      <c r="G20" s="118">
        <f t="shared" si="2"/>
        <v>0.11813349084465447</v>
      </c>
      <c r="H20" s="97">
        <v>3</v>
      </c>
      <c r="I20" s="6">
        <v>11</v>
      </c>
      <c r="J20" s="177">
        <f t="shared" si="3"/>
        <v>0.1804165983270461</v>
      </c>
      <c r="K20" s="221">
        <f t="shared" si="4"/>
        <v>200</v>
      </c>
      <c r="L20" s="225">
        <f t="shared" si="5"/>
        <v>500</v>
      </c>
      <c r="M20" s="119">
        <f t="shared" si="6"/>
        <v>66.666666666666657</v>
      </c>
      <c r="N20" s="120">
        <f t="shared" si="7"/>
        <v>181.81818181818181</v>
      </c>
      <c r="O20" s="226">
        <f t="shared" si="9"/>
        <v>33.333333333333329</v>
      </c>
      <c r="P20" s="225">
        <f t="shared" si="10"/>
        <v>36.363636363636367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19</v>
      </c>
      <c r="B21" s="97">
        <v>8</v>
      </c>
      <c r="C21" s="6">
        <v>17</v>
      </c>
      <c r="D21" s="154">
        <f t="shared" si="1"/>
        <v>0.43389484430832059</v>
      </c>
      <c r="E21" s="99">
        <v>4</v>
      </c>
      <c r="F21" s="6">
        <v>14</v>
      </c>
      <c r="G21" s="118">
        <f t="shared" si="2"/>
        <v>0.4134672179562906</v>
      </c>
      <c r="H21" s="97">
        <v>8</v>
      </c>
      <c r="I21" s="6">
        <v>19</v>
      </c>
      <c r="J21" s="177">
        <f t="shared" si="3"/>
        <v>0.31162866983762505</v>
      </c>
      <c r="K21" s="221">
        <f t="shared" si="4"/>
        <v>200</v>
      </c>
      <c r="L21" s="225">
        <f t="shared" si="5"/>
        <v>121.42857142857142</v>
      </c>
      <c r="M21" s="119">
        <f t="shared" si="6"/>
        <v>100</v>
      </c>
      <c r="N21" s="120">
        <f t="shared" si="7"/>
        <v>89.473684210526315</v>
      </c>
      <c r="O21" s="226">
        <f t="shared" si="9"/>
        <v>50</v>
      </c>
      <c r="P21" s="225">
        <f t="shared" si="10"/>
        <v>73.68421052631578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90</v>
      </c>
      <c r="B22" s="165">
        <v>9</v>
      </c>
      <c r="C22" s="135">
        <v>16</v>
      </c>
      <c r="D22" s="154">
        <f t="shared" si="1"/>
        <v>0.40837161817253703</v>
      </c>
      <c r="E22" s="99">
        <v>8</v>
      </c>
      <c r="F22" s="6">
        <v>66</v>
      </c>
      <c r="G22" s="118">
        <f t="shared" si="2"/>
        <v>1.9492025989367987</v>
      </c>
      <c r="H22" s="97">
        <v>6</v>
      </c>
      <c r="I22" s="6">
        <v>11</v>
      </c>
      <c r="J22" s="177">
        <f t="shared" si="3"/>
        <v>0.1804165983270461</v>
      </c>
      <c r="K22" s="221">
        <f t="shared" si="4"/>
        <v>112.5</v>
      </c>
      <c r="L22" s="225">
        <f t="shared" si="5"/>
        <v>24.242424242424242</v>
      </c>
      <c r="M22" s="119">
        <f t="shared" si="6"/>
        <v>150</v>
      </c>
      <c r="N22" s="120">
        <f t="shared" si="7"/>
        <v>145.45454545454547</v>
      </c>
      <c r="O22" s="226">
        <f t="shared" si="9"/>
        <v>133.33333333333331</v>
      </c>
      <c r="P22" s="225">
        <f t="shared" si="10"/>
        <v>600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30</v>
      </c>
      <c r="B23" s="165">
        <v>3</v>
      </c>
      <c r="C23" s="135">
        <v>12</v>
      </c>
      <c r="D23" s="154">
        <f t="shared" si="1"/>
        <v>0.30627871362940279</v>
      </c>
      <c r="E23" s="99">
        <v>1</v>
      </c>
      <c r="F23" s="6">
        <v>1</v>
      </c>
      <c r="G23" s="118">
        <f t="shared" si="2"/>
        <v>2.9533372711163616E-2</v>
      </c>
      <c r="H23" s="97">
        <v>0</v>
      </c>
      <c r="I23" s="6">
        <v>0</v>
      </c>
      <c r="J23" s="177">
        <f t="shared" si="3"/>
        <v>0</v>
      </c>
      <c r="K23" s="221">
        <f t="shared" si="4"/>
        <v>300</v>
      </c>
      <c r="L23" s="225">
        <f t="shared" si="5"/>
        <v>1200</v>
      </c>
      <c r="M23" s="119" t="str">
        <f t="shared" si="6"/>
        <v xml:space="preserve"> </v>
      </c>
      <c r="N23" s="120" t="str">
        <f t="shared" si="7"/>
        <v xml:space="preserve"> </v>
      </c>
      <c r="O23" s="226" t="str">
        <f t="shared" si="9"/>
        <v xml:space="preserve"> </v>
      </c>
      <c r="P23" s="225" t="str">
        <f t="shared" si="10"/>
        <v xml:space="preserve"> 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34</v>
      </c>
      <c r="B24" s="165">
        <v>7</v>
      </c>
      <c r="C24" s="135">
        <v>11</v>
      </c>
      <c r="D24" s="154">
        <f t="shared" si="1"/>
        <v>0.28075548749361917</v>
      </c>
      <c r="E24" s="99">
        <v>1</v>
      </c>
      <c r="F24" s="6">
        <v>1</v>
      </c>
      <c r="G24" s="118">
        <f t="shared" si="2"/>
        <v>2.9533372711163616E-2</v>
      </c>
      <c r="H24" s="97">
        <v>2</v>
      </c>
      <c r="I24" s="6">
        <v>2</v>
      </c>
      <c r="J24" s="177">
        <f t="shared" si="3"/>
        <v>3.2803017877644738E-2</v>
      </c>
      <c r="K24" s="221">
        <f t="shared" si="4"/>
        <v>700</v>
      </c>
      <c r="L24" s="225">
        <f t="shared" si="5"/>
        <v>1100</v>
      </c>
      <c r="M24" s="119">
        <f t="shared" si="6"/>
        <v>350</v>
      </c>
      <c r="N24" s="120">
        <f t="shared" si="7"/>
        <v>550</v>
      </c>
      <c r="O24" s="226">
        <f t="shared" si="9"/>
        <v>50</v>
      </c>
      <c r="P24" s="225">
        <f t="shared" si="10"/>
        <v>50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33</v>
      </c>
      <c r="B25" s="165">
        <v>1</v>
      </c>
      <c r="C25" s="135">
        <v>9</v>
      </c>
      <c r="D25" s="154">
        <f t="shared" si="1"/>
        <v>0.22970903522205208</v>
      </c>
      <c r="E25" s="99">
        <v>0</v>
      </c>
      <c r="F25" s="6">
        <v>0</v>
      </c>
      <c r="G25" s="118">
        <f t="shared" si="2"/>
        <v>0</v>
      </c>
      <c r="H25" s="97">
        <v>0</v>
      </c>
      <c r="I25" s="6">
        <v>0</v>
      </c>
      <c r="J25" s="177">
        <f t="shared" si="3"/>
        <v>0</v>
      </c>
      <c r="K25" s="221" t="str">
        <f t="shared" si="4"/>
        <v xml:space="preserve"> </v>
      </c>
      <c r="L25" s="225" t="str">
        <f t="shared" si="5"/>
        <v xml:space="preserve"> </v>
      </c>
      <c r="M25" s="119" t="str">
        <f t="shared" si="6"/>
        <v xml:space="preserve"> </v>
      </c>
      <c r="N25" s="120" t="str">
        <f t="shared" si="7"/>
        <v xml:space="preserve"> </v>
      </c>
      <c r="O25" s="226" t="str">
        <f t="shared" si="9"/>
        <v xml:space="preserve"> </v>
      </c>
      <c r="P25" s="225" t="str">
        <f t="shared" si="10"/>
        <v xml:space="preserve"> 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94</v>
      </c>
      <c r="B26" s="165">
        <v>4</v>
      </c>
      <c r="C26" s="135">
        <v>8</v>
      </c>
      <c r="D26" s="154">
        <f t="shared" si="1"/>
        <v>0.20418580908626852</v>
      </c>
      <c r="E26" s="99">
        <v>0</v>
      </c>
      <c r="F26" s="6">
        <v>0</v>
      </c>
      <c r="G26" s="118">
        <f t="shared" si="2"/>
        <v>0</v>
      </c>
      <c r="H26" s="97">
        <v>0</v>
      </c>
      <c r="I26" s="6">
        <v>0</v>
      </c>
      <c r="J26" s="177">
        <f t="shared" si="3"/>
        <v>0</v>
      </c>
      <c r="K26" s="221" t="str">
        <f t="shared" si="4"/>
        <v xml:space="preserve"> </v>
      </c>
      <c r="L26" s="225" t="str">
        <f t="shared" si="5"/>
        <v xml:space="preserve"> </v>
      </c>
      <c r="M26" s="119" t="str">
        <f t="shared" si="6"/>
        <v xml:space="preserve"> </v>
      </c>
      <c r="N26" s="120" t="str">
        <f t="shared" si="7"/>
        <v xml:space="preserve"> </v>
      </c>
      <c r="O26" s="226" t="str">
        <f t="shared" si="9"/>
        <v xml:space="preserve"> </v>
      </c>
      <c r="P26" s="225" t="str">
        <f t="shared" si="10"/>
        <v xml:space="preserve"> 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26</v>
      </c>
      <c r="B27" s="165">
        <v>1</v>
      </c>
      <c r="C27" s="135">
        <v>6</v>
      </c>
      <c r="D27" s="154">
        <f t="shared" si="1"/>
        <v>0.15313935681470139</v>
      </c>
      <c r="E27" s="99">
        <v>8</v>
      </c>
      <c r="F27" s="6">
        <v>12</v>
      </c>
      <c r="G27" s="118">
        <f t="shared" si="2"/>
        <v>0.3544004725339634</v>
      </c>
      <c r="H27" s="97">
        <v>4</v>
      </c>
      <c r="I27" s="6">
        <v>12</v>
      </c>
      <c r="J27" s="177">
        <f t="shared" si="3"/>
        <v>0.19681810726586846</v>
      </c>
      <c r="K27" s="221">
        <f t="shared" si="4"/>
        <v>12.5</v>
      </c>
      <c r="L27" s="225">
        <f t="shared" si="5"/>
        <v>50</v>
      </c>
      <c r="M27" s="119">
        <f t="shared" si="6"/>
        <v>25</v>
      </c>
      <c r="N27" s="120">
        <f t="shared" si="7"/>
        <v>50</v>
      </c>
      <c r="O27" s="226">
        <f t="shared" si="9"/>
        <v>200</v>
      </c>
      <c r="P27" s="225">
        <f t="shared" si="10"/>
        <v>100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25</v>
      </c>
      <c r="B28" s="97">
        <v>1</v>
      </c>
      <c r="C28" s="6">
        <v>5</v>
      </c>
      <c r="D28" s="154">
        <f t="shared" si="1"/>
        <v>0.12761613067891781</v>
      </c>
      <c r="E28" s="99">
        <v>0</v>
      </c>
      <c r="F28" s="6">
        <v>0</v>
      </c>
      <c r="G28" s="118">
        <f t="shared" si="2"/>
        <v>0</v>
      </c>
      <c r="H28" s="97">
        <v>0</v>
      </c>
      <c r="I28" s="6">
        <v>0</v>
      </c>
      <c r="J28" s="177">
        <f t="shared" si="3"/>
        <v>0</v>
      </c>
      <c r="K28" s="221" t="str">
        <f t="shared" si="4"/>
        <v xml:space="preserve"> </v>
      </c>
      <c r="L28" s="225" t="str">
        <f t="shared" si="5"/>
        <v xml:space="preserve"> </v>
      </c>
      <c r="M28" s="119" t="str">
        <f t="shared" si="6"/>
        <v xml:space="preserve"> </v>
      </c>
      <c r="N28" s="120" t="str">
        <f t="shared" si="7"/>
        <v xml:space="preserve"> </v>
      </c>
      <c r="O28" s="226" t="str">
        <f t="shared" si="9"/>
        <v xml:space="preserve"> </v>
      </c>
      <c r="P28" s="225" t="str">
        <f t="shared" si="10"/>
        <v xml:space="preserve"> 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50</v>
      </c>
      <c r="B29" s="97">
        <v>1</v>
      </c>
      <c r="C29" s="6">
        <v>3</v>
      </c>
      <c r="D29" s="154">
        <f t="shared" si="1"/>
        <v>7.6569678407350697E-2</v>
      </c>
      <c r="E29" s="99">
        <v>1</v>
      </c>
      <c r="F29" s="6">
        <v>2</v>
      </c>
      <c r="G29" s="118">
        <f t="shared" si="2"/>
        <v>5.9066745422327233E-2</v>
      </c>
      <c r="H29" s="97">
        <v>0</v>
      </c>
      <c r="I29" s="6">
        <v>0</v>
      </c>
      <c r="J29" s="177">
        <f t="shared" si="3"/>
        <v>0</v>
      </c>
      <c r="K29" s="221">
        <f t="shared" si="4"/>
        <v>100</v>
      </c>
      <c r="L29" s="225">
        <f t="shared" si="5"/>
        <v>150</v>
      </c>
      <c r="M29" s="119" t="str">
        <f t="shared" si="6"/>
        <v xml:space="preserve"> </v>
      </c>
      <c r="N29" s="120" t="str">
        <f t="shared" si="7"/>
        <v xml:space="preserve"> </v>
      </c>
      <c r="O29" s="226" t="str">
        <f t="shared" si="9"/>
        <v xml:space="preserve"> </v>
      </c>
      <c r="P29" s="225" t="str">
        <f t="shared" si="10"/>
        <v xml:space="preserve"> 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24</v>
      </c>
      <c r="B30" s="97">
        <v>1</v>
      </c>
      <c r="C30" s="6">
        <v>3</v>
      </c>
      <c r="D30" s="154">
        <f t="shared" si="1"/>
        <v>7.6569678407350697E-2</v>
      </c>
      <c r="E30" s="99">
        <v>5</v>
      </c>
      <c r="F30" s="6">
        <v>11</v>
      </c>
      <c r="G30" s="118">
        <f t="shared" si="2"/>
        <v>0.32486709982279977</v>
      </c>
      <c r="H30" s="97">
        <v>10</v>
      </c>
      <c r="I30" s="6">
        <v>22</v>
      </c>
      <c r="J30" s="177">
        <f t="shared" si="3"/>
        <v>0.36083319665409219</v>
      </c>
      <c r="K30" s="221">
        <f t="shared" si="4"/>
        <v>20</v>
      </c>
      <c r="L30" s="225">
        <f t="shared" si="5"/>
        <v>27.27272727272727</v>
      </c>
      <c r="M30" s="119">
        <f t="shared" si="6"/>
        <v>10</v>
      </c>
      <c r="N30" s="120">
        <f t="shared" si="7"/>
        <v>13.636363636363635</v>
      </c>
      <c r="O30" s="226">
        <f t="shared" si="9"/>
        <v>50</v>
      </c>
      <c r="P30" s="225">
        <f t="shared" si="10"/>
        <v>50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53</v>
      </c>
      <c r="B31" s="97">
        <v>3</v>
      </c>
      <c r="C31" s="6">
        <v>3</v>
      </c>
      <c r="D31" s="154">
        <f t="shared" si="1"/>
        <v>7.6569678407350697E-2</v>
      </c>
      <c r="E31" s="99">
        <v>0</v>
      </c>
      <c r="F31" s="6">
        <v>0</v>
      </c>
      <c r="G31" s="118">
        <f t="shared" si="2"/>
        <v>0</v>
      </c>
      <c r="H31" s="97">
        <v>0</v>
      </c>
      <c r="I31" s="6">
        <v>0</v>
      </c>
      <c r="J31" s="177">
        <f t="shared" si="3"/>
        <v>0</v>
      </c>
      <c r="K31" s="221" t="str">
        <f t="shared" si="4"/>
        <v xml:space="preserve"> </v>
      </c>
      <c r="L31" s="225" t="str">
        <f t="shared" si="5"/>
        <v xml:space="preserve"> </v>
      </c>
      <c r="M31" s="119" t="str">
        <f t="shared" si="6"/>
        <v xml:space="preserve"> </v>
      </c>
      <c r="N31" s="120" t="str">
        <f t="shared" si="7"/>
        <v xml:space="preserve"> </v>
      </c>
      <c r="O31" s="226" t="str">
        <f t="shared" si="9"/>
        <v xml:space="preserve"> </v>
      </c>
      <c r="P31" s="225" t="str">
        <f t="shared" si="10"/>
        <v xml:space="preserve"> 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54</v>
      </c>
      <c r="B32" s="97">
        <v>2</v>
      </c>
      <c r="C32" s="6">
        <v>2</v>
      </c>
      <c r="D32" s="154">
        <f t="shared" si="1"/>
        <v>5.1046452271567129E-2</v>
      </c>
      <c r="E32" s="99">
        <v>0</v>
      </c>
      <c r="F32" s="6">
        <v>0</v>
      </c>
      <c r="G32" s="118">
        <f t="shared" si="2"/>
        <v>0</v>
      </c>
      <c r="H32" s="97">
        <v>4</v>
      </c>
      <c r="I32" s="6">
        <v>4</v>
      </c>
      <c r="J32" s="177">
        <f t="shared" si="3"/>
        <v>6.5606035755289477E-2</v>
      </c>
      <c r="K32" s="221" t="str">
        <f t="shared" si="4"/>
        <v xml:space="preserve"> </v>
      </c>
      <c r="L32" s="225" t="str">
        <f t="shared" si="5"/>
        <v xml:space="preserve"> </v>
      </c>
      <c r="M32" s="119">
        <f t="shared" si="6"/>
        <v>50</v>
      </c>
      <c r="N32" s="120">
        <f t="shared" si="7"/>
        <v>50</v>
      </c>
      <c r="O32" s="226" t="str">
        <f t="shared" si="9"/>
        <v xml:space="preserve"> </v>
      </c>
      <c r="P32" s="225" t="str">
        <f t="shared" si="10"/>
        <v xml:space="preserve"> 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58</v>
      </c>
      <c r="B33" s="97">
        <v>1</v>
      </c>
      <c r="C33" s="6">
        <v>1</v>
      </c>
      <c r="D33" s="154">
        <f t="shared" si="1"/>
        <v>2.5523226135783564E-2</v>
      </c>
      <c r="E33" s="99">
        <v>1</v>
      </c>
      <c r="F33" s="6">
        <v>1</v>
      </c>
      <c r="G33" s="118">
        <f t="shared" si="2"/>
        <v>2.9533372711163616E-2</v>
      </c>
      <c r="H33" s="97">
        <v>0</v>
      </c>
      <c r="I33" s="6">
        <v>0</v>
      </c>
      <c r="J33" s="177">
        <f t="shared" si="3"/>
        <v>0</v>
      </c>
      <c r="K33" s="221">
        <f t="shared" si="4"/>
        <v>100</v>
      </c>
      <c r="L33" s="225">
        <f t="shared" si="5"/>
        <v>100</v>
      </c>
      <c r="M33" s="119" t="str">
        <f t="shared" si="6"/>
        <v xml:space="preserve"> </v>
      </c>
      <c r="N33" s="120" t="str">
        <f t="shared" si="7"/>
        <v xml:space="preserve"> </v>
      </c>
      <c r="O33" s="226" t="str">
        <f t="shared" si="9"/>
        <v xml:space="preserve"> </v>
      </c>
      <c r="P33" s="225" t="str">
        <f t="shared" si="10"/>
        <v xml:space="preserve"> 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96</v>
      </c>
      <c r="B34" s="97">
        <v>1</v>
      </c>
      <c r="C34" s="6">
        <v>1</v>
      </c>
      <c r="D34" s="154">
        <f t="shared" si="1"/>
        <v>2.5523226135783564E-2</v>
      </c>
      <c r="E34" s="99">
        <v>0</v>
      </c>
      <c r="F34" s="6">
        <v>0</v>
      </c>
      <c r="G34" s="118">
        <f t="shared" si="2"/>
        <v>0</v>
      </c>
      <c r="H34" s="97">
        <v>0</v>
      </c>
      <c r="I34" s="6">
        <v>0</v>
      </c>
      <c r="J34" s="177">
        <f t="shared" si="3"/>
        <v>0</v>
      </c>
      <c r="K34" s="221" t="str">
        <f t="shared" si="4"/>
        <v xml:space="preserve"> </v>
      </c>
      <c r="L34" s="225" t="str">
        <f t="shared" si="5"/>
        <v xml:space="preserve"> </v>
      </c>
      <c r="M34" s="119" t="str">
        <f t="shared" si="6"/>
        <v xml:space="preserve"> </v>
      </c>
      <c r="N34" s="120" t="str">
        <f t="shared" si="7"/>
        <v xml:space="preserve"> </v>
      </c>
      <c r="O34" s="226" t="str">
        <f t="shared" si="9"/>
        <v xml:space="preserve"> </v>
      </c>
      <c r="P34" s="225" t="str">
        <f t="shared" si="10"/>
        <v xml:space="preserve"> 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59</v>
      </c>
      <c r="B35" s="97">
        <v>0</v>
      </c>
      <c r="C35" s="6">
        <v>0</v>
      </c>
      <c r="D35" s="154">
        <f t="shared" si="1"/>
        <v>0</v>
      </c>
      <c r="E35" s="99">
        <v>0</v>
      </c>
      <c r="F35" s="6">
        <v>0</v>
      </c>
      <c r="G35" s="118">
        <f t="shared" si="2"/>
        <v>0</v>
      </c>
      <c r="H35" s="97">
        <v>0</v>
      </c>
      <c r="I35" s="6">
        <v>0</v>
      </c>
      <c r="J35" s="177">
        <f t="shared" si="3"/>
        <v>0</v>
      </c>
      <c r="K35" s="221" t="str">
        <f t="shared" si="4"/>
        <v xml:space="preserve"> </v>
      </c>
      <c r="L35" s="225" t="str">
        <f t="shared" si="5"/>
        <v xml:space="preserve"> </v>
      </c>
      <c r="M35" s="119" t="str">
        <f t="shared" si="6"/>
        <v xml:space="preserve"> </v>
      </c>
      <c r="N35" s="120" t="str">
        <f t="shared" si="7"/>
        <v xml:space="preserve"> </v>
      </c>
      <c r="O35" s="226" t="str">
        <f t="shared" si="9"/>
        <v xml:space="preserve"> </v>
      </c>
      <c r="P35" s="225" t="str">
        <f t="shared" si="10"/>
        <v xml:space="preserve"> 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74</v>
      </c>
      <c r="B36" s="97">
        <v>0</v>
      </c>
      <c r="C36" s="6">
        <v>0</v>
      </c>
      <c r="D36" s="154">
        <f t="shared" si="1"/>
        <v>0</v>
      </c>
      <c r="E36" s="99">
        <v>1</v>
      </c>
      <c r="F36" s="6">
        <v>10</v>
      </c>
      <c r="G36" s="118">
        <f t="shared" si="2"/>
        <v>0.29533372711163614</v>
      </c>
      <c r="H36" s="97">
        <v>0</v>
      </c>
      <c r="I36" s="6">
        <v>0</v>
      </c>
      <c r="J36" s="177">
        <f t="shared" si="3"/>
        <v>0</v>
      </c>
      <c r="K36" s="221" t="str">
        <f t="shared" si="4"/>
        <v xml:space="preserve"> </v>
      </c>
      <c r="L36" s="225" t="str">
        <f t="shared" si="5"/>
        <v xml:space="preserve"> </v>
      </c>
      <c r="M36" s="119" t="str">
        <f t="shared" si="6"/>
        <v xml:space="preserve"> </v>
      </c>
      <c r="N36" s="120" t="str">
        <f t="shared" si="7"/>
        <v xml:space="preserve"> </v>
      </c>
      <c r="O36" s="226" t="str">
        <f t="shared" si="9"/>
        <v xml:space="preserve"> </v>
      </c>
      <c r="P36" s="225" t="str">
        <f t="shared" si="10"/>
        <v xml:space="preserve"> 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29</v>
      </c>
      <c r="B37" s="97">
        <v>0</v>
      </c>
      <c r="C37" s="6">
        <v>0</v>
      </c>
      <c r="D37" s="154">
        <f t="shared" si="1"/>
        <v>0</v>
      </c>
      <c r="E37" s="99">
        <v>6</v>
      </c>
      <c r="F37" s="6">
        <v>100</v>
      </c>
      <c r="G37" s="118">
        <f t="shared" si="2"/>
        <v>2.9533372711163617</v>
      </c>
      <c r="H37" s="97">
        <v>1</v>
      </c>
      <c r="I37" s="6">
        <v>1</v>
      </c>
      <c r="J37" s="177">
        <f t="shared" si="3"/>
        <v>1.6401508938822369E-2</v>
      </c>
      <c r="K37" s="221" t="str">
        <f t="shared" si="4"/>
        <v xml:space="preserve"> </v>
      </c>
      <c r="L37" s="225" t="str">
        <f t="shared" si="5"/>
        <v xml:space="preserve"> </v>
      </c>
      <c r="M37" s="119" t="str">
        <f t="shared" si="6"/>
        <v xml:space="preserve"> </v>
      </c>
      <c r="N37" s="120" t="str">
        <f t="shared" si="7"/>
        <v xml:space="preserve"> </v>
      </c>
      <c r="O37" s="226">
        <f t="shared" si="9"/>
        <v>600</v>
      </c>
      <c r="P37" s="225">
        <f t="shared" si="10"/>
        <v>10000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60</v>
      </c>
      <c r="B38" s="97">
        <v>0</v>
      </c>
      <c r="C38" s="6">
        <v>0</v>
      </c>
      <c r="D38" s="154">
        <f t="shared" ref="D38:D69" si="11">IF($C$83&lt;&gt;0,C38/$C$83*100,0)</f>
        <v>0</v>
      </c>
      <c r="E38" s="99">
        <v>0</v>
      </c>
      <c r="F38" s="6">
        <v>0</v>
      </c>
      <c r="G38" s="118">
        <f t="shared" ref="G38:G69" si="12">IF($F$83&lt;&gt;0,F38/$F$83*100,0)</f>
        <v>0</v>
      </c>
      <c r="H38" s="97">
        <v>3</v>
      </c>
      <c r="I38" s="6">
        <v>6</v>
      </c>
      <c r="J38" s="177">
        <f t="shared" ref="J38:J69" si="13">IF($I$83&lt;&gt;0,I38/$I$83*100,0)</f>
        <v>9.8409053632934229E-2</v>
      </c>
      <c r="K38" s="221" t="str">
        <f t="shared" ref="K38:K69" si="14">IF(OR(B38&lt;&gt;0)*(E38&lt;&gt;0),B38/E38*100," ")</f>
        <v xml:space="preserve"> </v>
      </c>
      <c r="L38" s="225" t="str">
        <f t="shared" ref="L38:L69" si="15">IF(OR(C38&lt;&gt;0)*(F38&lt;&gt;0),C38/F38*100," ")</f>
        <v xml:space="preserve"> </v>
      </c>
      <c r="M38" s="119" t="str">
        <f t="shared" ref="M38:M69" si="16">IF(OR(B38&lt;&gt;0)*(H38&lt;&gt;0),B38/H38*100," ")</f>
        <v xml:space="preserve"> </v>
      </c>
      <c r="N38" s="120" t="str">
        <f t="shared" ref="N38:N69" si="17">IF(OR(C38&lt;&gt;0)*(I38&lt;&gt;0),C38/I38*100," ")</f>
        <v xml:space="preserve"> </v>
      </c>
      <c r="O38" s="226" t="str">
        <f t="shared" si="9"/>
        <v xml:space="preserve"> </v>
      </c>
      <c r="P38" s="225" t="str">
        <f t="shared" si="10"/>
        <v xml:space="preserve"> 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31</v>
      </c>
      <c r="B39" s="97">
        <v>0</v>
      </c>
      <c r="C39" s="6">
        <v>0</v>
      </c>
      <c r="D39" s="154">
        <f t="shared" si="11"/>
        <v>0</v>
      </c>
      <c r="E39" s="99">
        <v>0</v>
      </c>
      <c r="F39" s="6">
        <v>10</v>
      </c>
      <c r="G39" s="118">
        <f t="shared" si="12"/>
        <v>0.29533372711163614</v>
      </c>
      <c r="H39" s="97">
        <v>5</v>
      </c>
      <c r="I39" s="6">
        <v>10</v>
      </c>
      <c r="J39" s="177">
        <f t="shared" si="13"/>
        <v>0.16401508938822373</v>
      </c>
      <c r="K39" s="221" t="str">
        <f t="shared" si="14"/>
        <v xml:space="preserve"> </v>
      </c>
      <c r="L39" s="225" t="str">
        <f t="shared" si="15"/>
        <v xml:space="preserve"> </v>
      </c>
      <c r="M39" s="119" t="str">
        <f t="shared" si="16"/>
        <v xml:space="preserve"> </v>
      </c>
      <c r="N39" s="120" t="str">
        <f t="shared" si="17"/>
        <v xml:space="preserve"> </v>
      </c>
      <c r="O39" s="226" t="str">
        <f t="shared" ref="O39:O70" si="18">IF(OR(E39&lt;&gt;0)*(H39&lt;&gt;0),E39/H39*100," ")</f>
        <v xml:space="preserve"> </v>
      </c>
      <c r="P39" s="225">
        <f t="shared" si="10"/>
        <v>100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32</v>
      </c>
      <c r="B40" s="97">
        <v>0</v>
      </c>
      <c r="C40" s="6">
        <v>0</v>
      </c>
      <c r="D40" s="154">
        <f t="shared" si="11"/>
        <v>0</v>
      </c>
      <c r="E40" s="99">
        <v>0</v>
      </c>
      <c r="F40" s="6">
        <v>0</v>
      </c>
      <c r="G40" s="118">
        <f t="shared" si="12"/>
        <v>0</v>
      </c>
      <c r="H40" s="97">
        <v>0</v>
      </c>
      <c r="I40" s="6">
        <v>0</v>
      </c>
      <c r="J40" s="177">
        <f t="shared" si="13"/>
        <v>0</v>
      </c>
      <c r="K40" s="221" t="str">
        <f t="shared" si="14"/>
        <v xml:space="preserve"> </v>
      </c>
      <c r="L40" s="225" t="str">
        <f t="shared" si="15"/>
        <v xml:space="preserve"> </v>
      </c>
      <c r="M40" s="119" t="str">
        <f t="shared" si="16"/>
        <v xml:space="preserve"> </v>
      </c>
      <c r="N40" s="120" t="str">
        <f t="shared" si="17"/>
        <v xml:space="preserve"> </v>
      </c>
      <c r="O40" s="226" t="str">
        <f t="shared" si="18"/>
        <v xml:space="preserve"> </v>
      </c>
      <c r="P40" s="225" t="str">
        <f t="shared" si="10"/>
        <v xml:space="preserve"> 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61</v>
      </c>
      <c r="B41" s="97">
        <v>0</v>
      </c>
      <c r="C41" s="6">
        <v>0</v>
      </c>
      <c r="D41" s="154">
        <f t="shared" si="11"/>
        <v>0</v>
      </c>
      <c r="E41" s="99">
        <v>0</v>
      </c>
      <c r="F41" s="6">
        <v>0</v>
      </c>
      <c r="G41" s="118">
        <f t="shared" si="12"/>
        <v>0</v>
      </c>
      <c r="H41" s="97">
        <v>0</v>
      </c>
      <c r="I41" s="6">
        <v>0</v>
      </c>
      <c r="J41" s="177">
        <f t="shared" si="13"/>
        <v>0</v>
      </c>
      <c r="K41" s="221" t="str">
        <f t="shared" si="14"/>
        <v xml:space="preserve"> </v>
      </c>
      <c r="L41" s="225" t="str">
        <f t="shared" si="15"/>
        <v xml:space="preserve"> </v>
      </c>
      <c r="M41" s="119" t="str">
        <f t="shared" si="16"/>
        <v xml:space="preserve"> </v>
      </c>
      <c r="N41" s="120" t="str">
        <f t="shared" si="17"/>
        <v xml:space="preserve"> </v>
      </c>
      <c r="O41" s="226" t="str">
        <f t="shared" si="18"/>
        <v xml:space="preserve"> </v>
      </c>
      <c r="P41" s="225" t="str">
        <f t="shared" si="10"/>
        <v xml:space="preserve"> 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35</v>
      </c>
      <c r="B42" s="97">
        <v>0</v>
      </c>
      <c r="C42" s="6">
        <v>0</v>
      </c>
      <c r="D42" s="154">
        <f t="shared" si="11"/>
        <v>0</v>
      </c>
      <c r="E42" s="99">
        <v>0</v>
      </c>
      <c r="F42" s="6">
        <v>0</v>
      </c>
      <c r="G42" s="118">
        <f t="shared" si="12"/>
        <v>0</v>
      </c>
      <c r="H42" s="97">
        <v>0</v>
      </c>
      <c r="I42" s="6">
        <v>0</v>
      </c>
      <c r="J42" s="177">
        <f t="shared" si="13"/>
        <v>0</v>
      </c>
      <c r="K42" s="221" t="str">
        <f t="shared" si="14"/>
        <v xml:space="preserve"> </v>
      </c>
      <c r="L42" s="225" t="str">
        <f t="shared" si="15"/>
        <v xml:space="preserve"> </v>
      </c>
      <c r="M42" s="119" t="str">
        <f t="shared" si="16"/>
        <v xml:space="preserve"> </v>
      </c>
      <c r="N42" s="120" t="str">
        <f t="shared" si="17"/>
        <v xml:space="preserve"> </v>
      </c>
      <c r="O42" s="226" t="str">
        <f t="shared" si="18"/>
        <v xml:space="preserve"> </v>
      </c>
      <c r="P42" s="225" t="str">
        <f t="shared" si="10"/>
        <v xml:space="preserve"> 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21</v>
      </c>
      <c r="B43" s="97">
        <v>0</v>
      </c>
      <c r="C43" s="6">
        <v>0</v>
      </c>
      <c r="D43" s="154">
        <f t="shared" si="11"/>
        <v>0</v>
      </c>
      <c r="E43" s="99">
        <v>0</v>
      </c>
      <c r="F43" s="6">
        <v>0</v>
      </c>
      <c r="G43" s="118">
        <f t="shared" si="12"/>
        <v>0</v>
      </c>
      <c r="H43" s="97">
        <v>0</v>
      </c>
      <c r="I43" s="6">
        <v>0</v>
      </c>
      <c r="J43" s="177">
        <f t="shared" si="13"/>
        <v>0</v>
      </c>
      <c r="K43" s="221" t="str">
        <f t="shared" si="14"/>
        <v xml:space="preserve"> </v>
      </c>
      <c r="L43" s="225" t="str">
        <f t="shared" si="15"/>
        <v xml:space="preserve"> </v>
      </c>
      <c r="M43" s="119" t="str">
        <f t="shared" si="16"/>
        <v xml:space="preserve"> </v>
      </c>
      <c r="N43" s="120" t="str">
        <f t="shared" si="17"/>
        <v xml:space="preserve"> </v>
      </c>
      <c r="O43" s="226" t="str">
        <f t="shared" si="18"/>
        <v xml:space="preserve"> </v>
      </c>
      <c r="P43" s="225" t="str">
        <f t="shared" si="10"/>
        <v xml:space="preserve"> 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36</v>
      </c>
      <c r="B44" s="97">
        <v>0</v>
      </c>
      <c r="C44" s="6">
        <v>0</v>
      </c>
      <c r="D44" s="154">
        <f t="shared" si="11"/>
        <v>0</v>
      </c>
      <c r="E44" s="99">
        <v>0</v>
      </c>
      <c r="F44" s="6">
        <v>0</v>
      </c>
      <c r="G44" s="118">
        <f t="shared" si="12"/>
        <v>0</v>
      </c>
      <c r="H44" s="97">
        <v>0</v>
      </c>
      <c r="I44" s="6">
        <v>0</v>
      </c>
      <c r="J44" s="177">
        <f t="shared" si="13"/>
        <v>0</v>
      </c>
      <c r="K44" s="221" t="str">
        <f t="shared" si="14"/>
        <v xml:space="preserve"> </v>
      </c>
      <c r="L44" s="225" t="str">
        <f t="shared" si="15"/>
        <v xml:space="preserve"> </v>
      </c>
      <c r="M44" s="119" t="str">
        <f t="shared" si="16"/>
        <v xml:space="preserve"> </v>
      </c>
      <c r="N44" s="120" t="str">
        <f t="shared" si="17"/>
        <v xml:space="preserve"> </v>
      </c>
      <c r="O44" s="226" t="str">
        <f t="shared" si="18"/>
        <v xml:space="preserve"> </v>
      </c>
      <c r="P44" s="225" t="str">
        <f t="shared" si="10"/>
        <v xml:space="preserve"> 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37</v>
      </c>
      <c r="B45" s="97">
        <v>0</v>
      </c>
      <c r="C45" s="6">
        <v>0</v>
      </c>
      <c r="D45" s="154">
        <f t="shared" si="11"/>
        <v>0</v>
      </c>
      <c r="E45" s="99">
        <v>0</v>
      </c>
      <c r="F45" s="6">
        <v>0</v>
      </c>
      <c r="G45" s="118">
        <f t="shared" si="12"/>
        <v>0</v>
      </c>
      <c r="H45" s="97">
        <v>0</v>
      </c>
      <c r="I45" s="6">
        <v>0</v>
      </c>
      <c r="J45" s="177">
        <f t="shared" si="13"/>
        <v>0</v>
      </c>
      <c r="K45" s="221" t="str">
        <f t="shared" si="14"/>
        <v xml:space="preserve"> </v>
      </c>
      <c r="L45" s="225" t="str">
        <f t="shared" si="15"/>
        <v xml:space="preserve"> </v>
      </c>
      <c r="M45" s="119" t="str">
        <f t="shared" si="16"/>
        <v xml:space="preserve"> </v>
      </c>
      <c r="N45" s="120" t="str">
        <f t="shared" si="17"/>
        <v xml:space="preserve"> </v>
      </c>
      <c r="O45" s="226" t="str">
        <f t="shared" si="18"/>
        <v xml:space="preserve"> </v>
      </c>
      <c r="P45" s="225" t="str">
        <f t="shared" si="10"/>
        <v xml:space="preserve"> 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85</v>
      </c>
      <c r="B46" s="97">
        <v>0</v>
      </c>
      <c r="C46" s="6">
        <v>0</v>
      </c>
      <c r="D46" s="154">
        <f t="shared" si="11"/>
        <v>0</v>
      </c>
      <c r="E46" s="99">
        <v>0</v>
      </c>
      <c r="F46" s="6">
        <v>0</v>
      </c>
      <c r="G46" s="118">
        <f t="shared" si="12"/>
        <v>0</v>
      </c>
      <c r="H46" s="97">
        <v>0</v>
      </c>
      <c r="I46" s="6">
        <v>0</v>
      </c>
      <c r="J46" s="177">
        <f t="shared" si="13"/>
        <v>0</v>
      </c>
      <c r="K46" s="221" t="str">
        <f t="shared" si="14"/>
        <v xml:space="preserve"> </v>
      </c>
      <c r="L46" s="225" t="str">
        <f t="shared" si="15"/>
        <v xml:space="preserve"> </v>
      </c>
      <c r="M46" s="119" t="str">
        <f t="shared" si="16"/>
        <v xml:space="preserve"> </v>
      </c>
      <c r="N46" s="120" t="str">
        <f t="shared" si="17"/>
        <v xml:space="preserve"> </v>
      </c>
      <c r="O46" s="226" t="str">
        <f t="shared" si="18"/>
        <v xml:space="preserve"> </v>
      </c>
      <c r="P46" s="225" t="str">
        <f t="shared" si="10"/>
        <v xml:space="preserve"> 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64</v>
      </c>
      <c r="B47" s="97">
        <v>0</v>
      </c>
      <c r="C47" s="6">
        <v>0</v>
      </c>
      <c r="D47" s="154">
        <f t="shared" si="11"/>
        <v>0</v>
      </c>
      <c r="E47" s="99">
        <v>0</v>
      </c>
      <c r="F47" s="6">
        <v>0</v>
      </c>
      <c r="G47" s="118">
        <f t="shared" si="12"/>
        <v>0</v>
      </c>
      <c r="H47" s="97">
        <v>0</v>
      </c>
      <c r="I47" s="6">
        <v>0</v>
      </c>
      <c r="J47" s="177">
        <f t="shared" si="13"/>
        <v>0</v>
      </c>
      <c r="K47" s="221" t="str">
        <f t="shared" si="14"/>
        <v xml:space="preserve"> </v>
      </c>
      <c r="L47" s="225" t="str">
        <f t="shared" si="15"/>
        <v xml:space="preserve"> </v>
      </c>
      <c r="M47" s="119" t="str">
        <f t="shared" si="16"/>
        <v xml:space="preserve"> </v>
      </c>
      <c r="N47" s="120" t="str">
        <f t="shared" si="17"/>
        <v xml:space="preserve"> </v>
      </c>
      <c r="O47" s="226" t="str">
        <f t="shared" si="18"/>
        <v xml:space="preserve"> </v>
      </c>
      <c r="P47" s="225" t="str">
        <f t="shared" si="10"/>
        <v xml:space="preserve"> 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38</v>
      </c>
      <c r="B48" s="97">
        <v>0</v>
      </c>
      <c r="C48" s="6">
        <v>0</v>
      </c>
      <c r="D48" s="154">
        <f t="shared" si="11"/>
        <v>0</v>
      </c>
      <c r="E48" s="99">
        <v>0</v>
      </c>
      <c r="F48" s="6">
        <v>0</v>
      </c>
      <c r="G48" s="118">
        <f t="shared" si="12"/>
        <v>0</v>
      </c>
      <c r="H48" s="97">
        <v>0</v>
      </c>
      <c r="I48" s="6">
        <v>0</v>
      </c>
      <c r="J48" s="177">
        <f t="shared" si="13"/>
        <v>0</v>
      </c>
      <c r="K48" s="221" t="str">
        <f t="shared" si="14"/>
        <v xml:space="preserve"> </v>
      </c>
      <c r="L48" s="225" t="str">
        <f t="shared" si="15"/>
        <v xml:space="preserve"> </v>
      </c>
      <c r="M48" s="119" t="str">
        <f t="shared" si="16"/>
        <v xml:space="preserve"> </v>
      </c>
      <c r="N48" s="120" t="str">
        <f t="shared" si="17"/>
        <v xml:space="preserve"> </v>
      </c>
      <c r="O48" s="226" t="str">
        <f t="shared" si="18"/>
        <v xml:space="preserve"> </v>
      </c>
      <c r="P48" s="225" t="str">
        <f t="shared" si="10"/>
        <v xml:space="preserve"> 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39</v>
      </c>
      <c r="B49" s="97">
        <v>0</v>
      </c>
      <c r="C49" s="6">
        <v>0</v>
      </c>
      <c r="D49" s="154">
        <f t="shared" si="11"/>
        <v>0</v>
      </c>
      <c r="E49" s="99">
        <v>0</v>
      </c>
      <c r="F49" s="6">
        <v>0</v>
      </c>
      <c r="G49" s="118">
        <f t="shared" si="12"/>
        <v>0</v>
      </c>
      <c r="H49" s="97">
        <v>0</v>
      </c>
      <c r="I49" s="6">
        <v>0</v>
      </c>
      <c r="J49" s="177">
        <f t="shared" si="13"/>
        <v>0</v>
      </c>
      <c r="K49" s="221" t="str">
        <f t="shared" si="14"/>
        <v xml:space="preserve"> </v>
      </c>
      <c r="L49" s="225" t="str">
        <f t="shared" si="15"/>
        <v xml:space="preserve"> </v>
      </c>
      <c r="M49" s="119" t="str">
        <f t="shared" si="16"/>
        <v xml:space="preserve"> </v>
      </c>
      <c r="N49" s="120" t="str">
        <f t="shared" si="17"/>
        <v xml:space="preserve"> </v>
      </c>
      <c r="O49" s="226" t="str">
        <f t="shared" si="18"/>
        <v xml:space="preserve"> </v>
      </c>
      <c r="P49" s="225" t="str">
        <f t="shared" si="10"/>
        <v xml:space="preserve"> 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65</v>
      </c>
      <c r="B50" s="97">
        <v>0</v>
      </c>
      <c r="C50" s="6">
        <v>0</v>
      </c>
      <c r="D50" s="154">
        <f t="shared" si="11"/>
        <v>0</v>
      </c>
      <c r="E50" s="99">
        <v>0</v>
      </c>
      <c r="F50" s="6">
        <v>0</v>
      </c>
      <c r="G50" s="118">
        <f t="shared" si="12"/>
        <v>0</v>
      </c>
      <c r="H50" s="97">
        <v>0</v>
      </c>
      <c r="I50" s="6">
        <v>0</v>
      </c>
      <c r="J50" s="177">
        <f t="shared" si="13"/>
        <v>0</v>
      </c>
      <c r="K50" s="221" t="str">
        <f t="shared" si="14"/>
        <v xml:space="preserve"> </v>
      </c>
      <c r="L50" s="225" t="str">
        <f t="shared" si="15"/>
        <v xml:space="preserve"> </v>
      </c>
      <c r="M50" s="119" t="str">
        <f t="shared" si="16"/>
        <v xml:space="preserve"> </v>
      </c>
      <c r="N50" s="120" t="str">
        <f t="shared" si="17"/>
        <v xml:space="preserve"> </v>
      </c>
      <c r="O50" s="226" t="str">
        <f t="shared" si="18"/>
        <v xml:space="preserve"> </v>
      </c>
      <c r="P50" s="225" t="str">
        <f t="shared" si="10"/>
        <v xml:space="preserve"> 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66</v>
      </c>
      <c r="B51" s="97">
        <v>0</v>
      </c>
      <c r="C51" s="6">
        <v>0</v>
      </c>
      <c r="D51" s="154">
        <f t="shared" si="11"/>
        <v>0</v>
      </c>
      <c r="E51" s="99">
        <v>0</v>
      </c>
      <c r="F51" s="6">
        <v>0</v>
      </c>
      <c r="G51" s="118">
        <f t="shared" si="12"/>
        <v>0</v>
      </c>
      <c r="H51" s="97">
        <v>0</v>
      </c>
      <c r="I51" s="6">
        <v>0</v>
      </c>
      <c r="J51" s="177">
        <f t="shared" si="13"/>
        <v>0</v>
      </c>
      <c r="K51" s="221" t="str">
        <f t="shared" si="14"/>
        <v xml:space="preserve"> </v>
      </c>
      <c r="L51" s="225" t="str">
        <f t="shared" si="15"/>
        <v xml:space="preserve"> </v>
      </c>
      <c r="M51" s="119" t="str">
        <f t="shared" si="16"/>
        <v xml:space="preserve"> </v>
      </c>
      <c r="N51" s="120" t="str">
        <f t="shared" si="17"/>
        <v xml:space="preserve"> </v>
      </c>
      <c r="O51" s="226" t="str">
        <f t="shared" si="18"/>
        <v xml:space="preserve"> </v>
      </c>
      <c r="P51" s="225" t="str">
        <f t="shared" si="10"/>
        <v xml:space="preserve"> 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67</v>
      </c>
      <c r="B52" s="97">
        <v>0</v>
      </c>
      <c r="C52" s="6">
        <v>0</v>
      </c>
      <c r="D52" s="154">
        <f t="shared" si="11"/>
        <v>0</v>
      </c>
      <c r="E52" s="99">
        <v>0</v>
      </c>
      <c r="F52" s="6">
        <v>0</v>
      </c>
      <c r="G52" s="118">
        <f t="shared" si="12"/>
        <v>0</v>
      </c>
      <c r="H52" s="97">
        <v>0</v>
      </c>
      <c r="I52" s="6">
        <v>0</v>
      </c>
      <c r="J52" s="177">
        <f t="shared" si="13"/>
        <v>0</v>
      </c>
      <c r="K52" s="221" t="str">
        <f t="shared" si="14"/>
        <v xml:space="preserve"> </v>
      </c>
      <c r="L52" s="225" t="str">
        <f t="shared" si="15"/>
        <v xml:space="preserve"> </v>
      </c>
      <c r="M52" s="119" t="str">
        <f t="shared" si="16"/>
        <v xml:space="preserve"> </v>
      </c>
      <c r="N52" s="120" t="str">
        <f t="shared" si="17"/>
        <v xml:space="preserve"> </v>
      </c>
      <c r="O52" s="226" t="str">
        <f t="shared" si="18"/>
        <v xml:space="preserve"> </v>
      </c>
      <c r="P52" s="225" t="str">
        <f t="shared" si="10"/>
        <v xml:space="preserve"> 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56</v>
      </c>
      <c r="B53" s="97">
        <v>0</v>
      </c>
      <c r="C53" s="6">
        <v>0</v>
      </c>
      <c r="D53" s="154">
        <f t="shared" si="11"/>
        <v>0</v>
      </c>
      <c r="E53" s="99">
        <v>0</v>
      </c>
      <c r="F53" s="6">
        <v>0</v>
      </c>
      <c r="G53" s="118">
        <f t="shared" si="12"/>
        <v>0</v>
      </c>
      <c r="H53" s="97">
        <v>0</v>
      </c>
      <c r="I53" s="6">
        <v>0</v>
      </c>
      <c r="J53" s="177">
        <f t="shared" si="13"/>
        <v>0</v>
      </c>
      <c r="K53" s="221" t="str">
        <f t="shared" si="14"/>
        <v xml:space="preserve"> </v>
      </c>
      <c r="L53" s="225" t="str">
        <f t="shared" si="15"/>
        <v xml:space="preserve"> </v>
      </c>
      <c r="M53" s="119" t="str">
        <f t="shared" si="16"/>
        <v xml:space="preserve"> </v>
      </c>
      <c r="N53" s="120" t="str">
        <f t="shared" si="17"/>
        <v xml:space="preserve"> </v>
      </c>
      <c r="O53" s="226" t="str">
        <f t="shared" si="18"/>
        <v xml:space="preserve"> </v>
      </c>
      <c r="P53" s="225" t="str">
        <f t="shared" si="10"/>
        <v xml:space="preserve"> 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68</v>
      </c>
      <c r="B54" s="97">
        <v>0</v>
      </c>
      <c r="C54" s="6">
        <v>0</v>
      </c>
      <c r="D54" s="154">
        <f t="shared" si="11"/>
        <v>0</v>
      </c>
      <c r="E54" s="99">
        <v>0</v>
      </c>
      <c r="F54" s="6">
        <v>0</v>
      </c>
      <c r="G54" s="118">
        <f t="shared" si="12"/>
        <v>0</v>
      </c>
      <c r="H54" s="97">
        <v>0</v>
      </c>
      <c r="I54" s="6">
        <v>0</v>
      </c>
      <c r="J54" s="177">
        <f t="shared" si="13"/>
        <v>0</v>
      </c>
      <c r="K54" s="221" t="str">
        <f t="shared" si="14"/>
        <v xml:space="preserve"> </v>
      </c>
      <c r="L54" s="225" t="str">
        <f t="shared" si="15"/>
        <v xml:space="preserve"> </v>
      </c>
      <c r="M54" s="119" t="str">
        <f t="shared" si="16"/>
        <v xml:space="preserve"> </v>
      </c>
      <c r="N54" s="120" t="str">
        <f t="shared" si="17"/>
        <v xml:space="preserve"> </v>
      </c>
      <c r="O54" s="226" t="str">
        <f t="shared" si="18"/>
        <v xml:space="preserve"> </v>
      </c>
      <c r="P54" s="225" t="str">
        <f t="shared" si="10"/>
        <v xml:space="preserve"> 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69</v>
      </c>
      <c r="B55" s="97">
        <v>0</v>
      </c>
      <c r="C55" s="6">
        <v>0</v>
      </c>
      <c r="D55" s="154">
        <f t="shared" si="11"/>
        <v>0</v>
      </c>
      <c r="E55" s="99">
        <v>0</v>
      </c>
      <c r="F55" s="6">
        <v>0</v>
      </c>
      <c r="G55" s="118">
        <f t="shared" si="12"/>
        <v>0</v>
      </c>
      <c r="H55" s="97">
        <v>0</v>
      </c>
      <c r="I55" s="6">
        <v>0</v>
      </c>
      <c r="J55" s="177">
        <f t="shared" si="13"/>
        <v>0</v>
      </c>
      <c r="K55" s="221" t="str">
        <f t="shared" si="14"/>
        <v xml:space="preserve"> </v>
      </c>
      <c r="L55" s="225" t="str">
        <f t="shared" si="15"/>
        <v xml:space="preserve"> </v>
      </c>
      <c r="M55" s="119" t="str">
        <f t="shared" si="16"/>
        <v xml:space="preserve"> </v>
      </c>
      <c r="N55" s="120" t="str">
        <f t="shared" si="17"/>
        <v xml:space="preserve"> </v>
      </c>
      <c r="O55" s="226" t="str">
        <f t="shared" si="18"/>
        <v xml:space="preserve"> </v>
      </c>
      <c r="P55" s="225" t="str">
        <f t="shared" si="10"/>
        <v xml:space="preserve"> 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91</v>
      </c>
      <c r="B56" s="97">
        <v>0</v>
      </c>
      <c r="C56" s="6">
        <v>0</v>
      </c>
      <c r="D56" s="154">
        <f t="shared" si="11"/>
        <v>0</v>
      </c>
      <c r="E56" s="99">
        <v>0</v>
      </c>
      <c r="F56" s="6">
        <v>0</v>
      </c>
      <c r="G56" s="118">
        <f t="shared" si="12"/>
        <v>0</v>
      </c>
      <c r="H56" s="97">
        <v>6</v>
      </c>
      <c r="I56" s="6">
        <v>39</v>
      </c>
      <c r="J56" s="177">
        <f t="shared" si="13"/>
        <v>0.63965884861407252</v>
      </c>
      <c r="K56" s="221" t="str">
        <f t="shared" si="14"/>
        <v xml:space="preserve"> </v>
      </c>
      <c r="L56" s="225" t="str">
        <f t="shared" si="15"/>
        <v xml:space="preserve"> </v>
      </c>
      <c r="M56" s="119" t="str">
        <f t="shared" si="16"/>
        <v xml:space="preserve"> </v>
      </c>
      <c r="N56" s="120" t="str">
        <f t="shared" si="17"/>
        <v xml:space="preserve"> </v>
      </c>
      <c r="O56" s="226" t="str">
        <f t="shared" si="18"/>
        <v xml:space="preserve"> </v>
      </c>
      <c r="P56" s="225" t="str">
        <f t="shared" si="10"/>
        <v xml:space="preserve"> 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70</v>
      </c>
      <c r="B57" s="97">
        <v>0</v>
      </c>
      <c r="C57" s="6">
        <v>0</v>
      </c>
      <c r="D57" s="154">
        <f t="shared" si="11"/>
        <v>0</v>
      </c>
      <c r="E57" s="99">
        <v>0</v>
      </c>
      <c r="F57" s="6">
        <v>0</v>
      </c>
      <c r="G57" s="118">
        <f t="shared" si="12"/>
        <v>0</v>
      </c>
      <c r="H57" s="97">
        <v>0</v>
      </c>
      <c r="I57" s="6">
        <v>0</v>
      </c>
      <c r="J57" s="177">
        <f t="shared" si="13"/>
        <v>0</v>
      </c>
      <c r="K57" s="221" t="str">
        <f t="shared" si="14"/>
        <v xml:space="preserve"> </v>
      </c>
      <c r="L57" s="225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26" t="str">
        <f t="shared" si="18"/>
        <v xml:space="preserve"> </v>
      </c>
      <c r="P57" s="225" t="str">
        <f t="shared" si="10"/>
        <v xml:space="preserve"> 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71</v>
      </c>
      <c r="B58" s="97">
        <v>0</v>
      </c>
      <c r="C58" s="6">
        <v>0</v>
      </c>
      <c r="D58" s="154">
        <f t="shared" si="11"/>
        <v>0</v>
      </c>
      <c r="E58" s="99">
        <v>0</v>
      </c>
      <c r="F58" s="6">
        <v>0</v>
      </c>
      <c r="G58" s="118">
        <f t="shared" si="12"/>
        <v>0</v>
      </c>
      <c r="H58" s="97">
        <v>0</v>
      </c>
      <c r="I58" s="6">
        <v>0</v>
      </c>
      <c r="J58" s="177">
        <f t="shared" si="13"/>
        <v>0</v>
      </c>
      <c r="K58" s="221" t="str">
        <f t="shared" si="14"/>
        <v xml:space="preserve"> </v>
      </c>
      <c r="L58" s="225" t="str">
        <f t="shared" si="15"/>
        <v xml:space="preserve"> </v>
      </c>
      <c r="M58" s="119" t="str">
        <f t="shared" si="16"/>
        <v xml:space="preserve"> </v>
      </c>
      <c r="N58" s="120" t="str">
        <f t="shared" si="17"/>
        <v xml:space="preserve"> </v>
      </c>
      <c r="O58" s="226" t="str">
        <f t="shared" si="18"/>
        <v xml:space="preserve"> </v>
      </c>
      <c r="P58" s="225" t="str">
        <f t="shared" si="10"/>
        <v xml:space="preserve"> 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41</v>
      </c>
      <c r="B59" s="97">
        <v>0</v>
      </c>
      <c r="C59" s="6">
        <v>0</v>
      </c>
      <c r="D59" s="154">
        <f t="shared" si="11"/>
        <v>0</v>
      </c>
      <c r="E59" s="99">
        <v>0</v>
      </c>
      <c r="F59" s="6">
        <v>0</v>
      </c>
      <c r="G59" s="118">
        <f t="shared" si="12"/>
        <v>0</v>
      </c>
      <c r="H59" s="97">
        <v>3</v>
      </c>
      <c r="I59" s="6">
        <v>3</v>
      </c>
      <c r="J59" s="177">
        <f t="shared" si="13"/>
        <v>4.9204526816467115E-2</v>
      </c>
      <c r="K59" s="221" t="str">
        <f t="shared" si="14"/>
        <v xml:space="preserve"> </v>
      </c>
      <c r="L59" s="225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26" t="str">
        <f t="shared" si="18"/>
        <v xml:space="preserve"> </v>
      </c>
      <c r="P59" s="225" t="str">
        <f t="shared" si="10"/>
        <v xml:space="preserve"> 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42</v>
      </c>
      <c r="B60" s="97">
        <v>0</v>
      </c>
      <c r="C60" s="6">
        <v>0</v>
      </c>
      <c r="D60" s="154">
        <f t="shared" si="11"/>
        <v>0</v>
      </c>
      <c r="E60" s="99">
        <v>0</v>
      </c>
      <c r="F60" s="6">
        <v>0</v>
      </c>
      <c r="G60" s="118">
        <f t="shared" si="12"/>
        <v>0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43</v>
      </c>
      <c r="B61" s="97">
        <v>0</v>
      </c>
      <c r="C61" s="6">
        <v>0</v>
      </c>
      <c r="D61" s="154">
        <f t="shared" si="11"/>
        <v>0</v>
      </c>
      <c r="E61" s="99">
        <v>0</v>
      </c>
      <c r="F61" s="6">
        <v>0</v>
      </c>
      <c r="G61" s="118">
        <f t="shared" si="12"/>
        <v>0</v>
      </c>
      <c r="H61" s="97">
        <v>0</v>
      </c>
      <c r="I61" s="6">
        <v>0</v>
      </c>
      <c r="J61" s="177">
        <f t="shared" si="13"/>
        <v>0</v>
      </c>
      <c r="K61" s="221" t="str">
        <f t="shared" si="14"/>
        <v xml:space="preserve"> </v>
      </c>
      <c r="L61" s="225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26" t="str">
        <f t="shared" si="18"/>
        <v xml:space="preserve"> </v>
      </c>
      <c r="P61" s="225" t="str">
        <f t="shared" si="10"/>
        <v xml:space="preserve"> 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84</v>
      </c>
      <c r="B62" s="97">
        <v>0</v>
      </c>
      <c r="C62" s="6">
        <v>0</v>
      </c>
      <c r="D62" s="154">
        <f t="shared" si="11"/>
        <v>0</v>
      </c>
      <c r="E62" s="99">
        <v>0</v>
      </c>
      <c r="F62" s="6">
        <v>0</v>
      </c>
      <c r="G62" s="118">
        <f t="shared" si="12"/>
        <v>0</v>
      </c>
      <c r="H62" s="97">
        <v>0</v>
      </c>
      <c r="I62" s="6">
        <v>0</v>
      </c>
      <c r="J62" s="177">
        <f t="shared" si="13"/>
        <v>0</v>
      </c>
      <c r="K62" s="221" t="str">
        <f t="shared" si="14"/>
        <v xml:space="preserve"> </v>
      </c>
      <c r="L62" s="225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26" t="str">
        <f t="shared" si="18"/>
        <v xml:space="preserve"> </v>
      </c>
      <c r="P62" s="225" t="str">
        <f t="shared" si="10"/>
        <v xml:space="preserve"> 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86</v>
      </c>
      <c r="B63" s="97">
        <v>0</v>
      </c>
      <c r="C63" s="6">
        <v>0</v>
      </c>
      <c r="D63" s="154">
        <f t="shared" si="11"/>
        <v>0</v>
      </c>
      <c r="E63" s="99">
        <v>0</v>
      </c>
      <c r="F63" s="6">
        <v>0</v>
      </c>
      <c r="G63" s="118">
        <f t="shared" si="12"/>
        <v>0</v>
      </c>
      <c r="H63" s="97">
        <v>0</v>
      </c>
      <c r="I63" s="6">
        <v>0</v>
      </c>
      <c r="J63" s="177">
        <f t="shared" si="13"/>
        <v>0</v>
      </c>
      <c r="K63" s="221" t="str">
        <f t="shared" si="14"/>
        <v xml:space="preserve"> </v>
      </c>
      <c r="L63" s="225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46</v>
      </c>
      <c r="B64" s="97">
        <v>0</v>
      </c>
      <c r="C64" s="6">
        <v>0</v>
      </c>
      <c r="D64" s="154">
        <f t="shared" si="11"/>
        <v>0</v>
      </c>
      <c r="E64" s="99">
        <v>0</v>
      </c>
      <c r="F64" s="6">
        <v>0</v>
      </c>
      <c r="G64" s="118">
        <f t="shared" si="12"/>
        <v>0</v>
      </c>
      <c r="H64" s="97">
        <v>0</v>
      </c>
      <c r="I64" s="6">
        <v>0</v>
      </c>
      <c r="J64" s="177">
        <f t="shared" si="13"/>
        <v>0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57</v>
      </c>
      <c r="B65" s="97">
        <v>0</v>
      </c>
      <c r="C65" s="6">
        <v>0</v>
      </c>
      <c r="D65" s="154">
        <f t="shared" si="11"/>
        <v>0</v>
      </c>
      <c r="E65" s="99">
        <v>0</v>
      </c>
      <c r="F65" s="6">
        <v>0</v>
      </c>
      <c r="G65" s="118">
        <f t="shared" si="12"/>
        <v>0</v>
      </c>
      <c r="H65" s="97">
        <v>0</v>
      </c>
      <c r="I65" s="6">
        <v>0</v>
      </c>
      <c r="J65" s="177">
        <f t="shared" si="13"/>
        <v>0</v>
      </c>
      <c r="K65" s="221" t="str">
        <f t="shared" si="14"/>
        <v xml:space="preserve"> </v>
      </c>
      <c r="L65" s="225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62</v>
      </c>
      <c r="B66" s="97">
        <v>0</v>
      </c>
      <c r="C66" s="6">
        <v>0</v>
      </c>
      <c r="D66" s="154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47</v>
      </c>
      <c r="B67" s="97">
        <v>0</v>
      </c>
      <c r="C67" s="6">
        <v>0</v>
      </c>
      <c r="D67" s="154">
        <f t="shared" si="11"/>
        <v>0</v>
      </c>
      <c r="E67" s="99">
        <v>1</v>
      </c>
      <c r="F67" s="6">
        <v>4</v>
      </c>
      <c r="G67" s="118">
        <f t="shared" si="12"/>
        <v>0.11813349084465447</v>
      </c>
      <c r="H67" s="97">
        <v>1</v>
      </c>
      <c r="I67" s="6">
        <v>5</v>
      </c>
      <c r="J67" s="177">
        <f t="shared" si="13"/>
        <v>8.2007544694111867E-2</v>
      </c>
      <c r="K67" s="221" t="str">
        <f t="shared" si="14"/>
        <v xml:space="preserve"> </v>
      </c>
      <c r="L67" s="225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26">
        <f t="shared" si="18"/>
        <v>100</v>
      </c>
      <c r="P67" s="225">
        <f t="shared" si="10"/>
        <v>80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23</v>
      </c>
      <c r="B68" s="97">
        <v>0</v>
      </c>
      <c r="C68" s="6">
        <v>0</v>
      </c>
      <c r="D68" s="154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0</v>
      </c>
      <c r="I68" s="6">
        <v>0</v>
      </c>
      <c r="J68" s="177">
        <f t="shared" si="13"/>
        <v>0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75</v>
      </c>
      <c r="B69" s="97">
        <v>0</v>
      </c>
      <c r="C69" s="6">
        <v>0</v>
      </c>
      <c r="D69" s="154">
        <f t="shared" si="11"/>
        <v>0</v>
      </c>
      <c r="E69" s="99">
        <v>0</v>
      </c>
      <c r="F69" s="6">
        <v>0</v>
      </c>
      <c r="G69" s="118">
        <f t="shared" si="12"/>
        <v>0</v>
      </c>
      <c r="H69" s="97">
        <v>0</v>
      </c>
      <c r="I69" s="6">
        <v>0</v>
      </c>
      <c r="J69" s="177">
        <f t="shared" si="13"/>
        <v>0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 t="str">
        <f t="shared" si="18"/>
        <v xml:space="preserve"> </v>
      </c>
      <c r="P69" s="225" t="str">
        <f t="shared" si="10"/>
        <v xml:space="preserve"> 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72</v>
      </c>
      <c r="B70" s="97">
        <v>0</v>
      </c>
      <c r="C70" s="6">
        <v>0</v>
      </c>
      <c r="D70" s="154">
        <f t="shared" ref="D70:D80" si="19">IF($C$83&lt;&gt;0,C70/$C$83*100,0)</f>
        <v>0</v>
      </c>
      <c r="E70" s="99">
        <v>0</v>
      </c>
      <c r="F70" s="6">
        <v>0</v>
      </c>
      <c r="G70" s="118">
        <f t="shared" ref="G70:G78" si="20">IF($F$83&lt;&gt;0,F70/$F$83*100,0)</f>
        <v>0</v>
      </c>
      <c r="H70" s="97">
        <v>0</v>
      </c>
      <c r="I70" s="6">
        <v>0</v>
      </c>
      <c r="J70" s="177">
        <f t="shared" ref="J70:J78" si="21">IF($I$83&lt;&gt;0,I70/$I$83*100,0)</f>
        <v>0</v>
      </c>
      <c r="K70" s="221" t="str">
        <f t="shared" ref="K70:K80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 t="str">
        <f t="shared" si="18"/>
        <v xml:space="preserve"> </v>
      </c>
      <c r="P70" s="225" t="str">
        <f t="shared" si="10"/>
        <v xml:space="preserve"> 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92</v>
      </c>
      <c r="B71" s="97">
        <v>0</v>
      </c>
      <c r="C71" s="6">
        <v>0</v>
      </c>
      <c r="D71" s="154">
        <f t="shared" si="19"/>
        <v>0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 t="str">
        <f t="shared" ref="O71:O80" si="26">IF(OR(E71&lt;&gt;0)*(H71&lt;&gt;0),E71/H71*100," ")</f>
        <v xml:space="preserve"> </v>
      </c>
      <c r="P71" s="225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97</v>
      </c>
      <c r="B72" s="97">
        <v>0</v>
      </c>
      <c r="C72" s="6">
        <v>0</v>
      </c>
      <c r="D72" s="154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48</v>
      </c>
      <c r="B73" s="97">
        <v>0</v>
      </c>
      <c r="C73" s="6">
        <v>0</v>
      </c>
      <c r="D73" s="154">
        <f t="shared" si="19"/>
        <v>0</v>
      </c>
      <c r="E73" s="99">
        <v>0</v>
      </c>
      <c r="F73" s="6">
        <v>0</v>
      </c>
      <c r="G73" s="118">
        <f t="shared" si="20"/>
        <v>0</v>
      </c>
      <c r="H73" s="97">
        <v>0</v>
      </c>
      <c r="I73" s="6">
        <v>0</v>
      </c>
      <c r="J73" s="177">
        <f t="shared" si="21"/>
        <v>0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 t="str">
        <f t="shared" si="26"/>
        <v xml:space="preserve"> </v>
      </c>
      <c r="P73" s="225" t="str">
        <f t="shared" si="27"/>
        <v xml:space="preserve"> 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49</v>
      </c>
      <c r="B74" s="97">
        <v>0</v>
      </c>
      <c r="C74" s="6">
        <v>0</v>
      </c>
      <c r="D74" s="154">
        <f t="shared" si="19"/>
        <v>0</v>
      </c>
      <c r="E74" s="99">
        <v>1</v>
      </c>
      <c r="F74" s="6">
        <v>2</v>
      </c>
      <c r="G74" s="118">
        <f t="shared" si="20"/>
        <v>5.9066745422327233E-2</v>
      </c>
      <c r="H74" s="97">
        <v>3</v>
      </c>
      <c r="I74" s="6">
        <v>7</v>
      </c>
      <c r="J74" s="177">
        <f t="shared" si="21"/>
        <v>0.11481056257175661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>
        <f t="shared" si="26"/>
        <v>33.333333333333329</v>
      </c>
      <c r="P74" s="225">
        <f t="shared" si="27"/>
        <v>28.571428571428569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51</v>
      </c>
      <c r="B75" s="97">
        <v>0</v>
      </c>
      <c r="C75" s="6">
        <v>0</v>
      </c>
      <c r="D75" s="154">
        <f t="shared" si="19"/>
        <v>0</v>
      </c>
      <c r="E75" s="99">
        <v>4</v>
      </c>
      <c r="F75" s="6">
        <v>11</v>
      </c>
      <c r="G75" s="118">
        <f t="shared" si="20"/>
        <v>0.32486709982279977</v>
      </c>
      <c r="H75" s="97">
        <v>11</v>
      </c>
      <c r="I75" s="6">
        <v>18</v>
      </c>
      <c r="J75" s="177">
        <f t="shared" si="21"/>
        <v>0.29522716089880269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>
        <f t="shared" si="26"/>
        <v>36.363636363636367</v>
      </c>
      <c r="P75" s="225">
        <f t="shared" si="27"/>
        <v>61.111111111111114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73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1</v>
      </c>
      <c r="I76" s="6">
        <v>4</v>
      </c>
      <c r="J76" s="177">
        <f t="shared" si="21"/>
        <v>6.5606035755289477E-2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88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0</v>
      </c>
      <c r="I77" s="6">
        <v>0</v>
      </c>
      <c r="J77" s="177">
        <f t="shared" si="21"/>
        <v>0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 t="str">
        <f t="shared" si="26"/>
        <v xml:space="preserve"> </v>
      </c>
      <c r="P77" s="225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93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55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95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0</v>
      </c>
      <c r="I80" s="162">
        <v>0</v>
      </c>
      <c r="J80" s="169">
        <f t="shared" si="29"/>
        <v>0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76</v>
      </c>
      <c r="B81" s="168">
        <f>SUM(B6:B80)-B6</f>
        <v>863</v>
      </c>
      <c r="C81" s="163">
        <f>SUM(C6:C80)-C6</f>
        <v>2814</v>
      </c>
      <c r="D81" s="193">
        <f t="shared" ref="D81:D82" si="30">IF($C$83&lt;&gt;0,C81/$C$83*100,0)</f>
        <v>71.822358346094944</v>
      </c>
      <c r="E81" s="174">
        <f>SUM(E6:E80)-E6</f>
        <v>553</v>
      </c>
      <c r="F81" s="163">
        <f>SUM(F6:F80)-F6</f>
        <v>2440</v>
      </c>
      <c r="G81" s="194">
        <f>IF($F$83&lt;&gt;0,F81/$F$83*100,0)</f>
        <v>72.061429415239218</v>
      </c>
      <c r="H81" s="168">
        <f>SUM(H6:H80)-H6</f>
        <v>1094</v>
      </c>
      <c r="I81" s="163">
        <f>SUM(I6:I80)-I6</f>
        <v>4572</v>
      </c>
      <c r="J81" s="195">
        <f>IF($I$83&lt;&gt;0,I81/$I$83*100,0)</f>
        <v>74.98769886829588</v>
      </c>
      <c r="K81" s="179">
        <f t="shared" ref="K81:L83" si="31">IF(OR(B81&lt;&gt;0)*(E81&lt;&gt;0),B81/E81*100," ")</f>
        <v>156.05786618444847</v>
      </c>
      <c r="L81" s="164">
        <f t="shared" si="31"/>
        <v>115.32786885245902</v>
      </c>
      <c r="M81" s="178">
        <f t="shared" ref="M81:N83" si="32">IF(OR(B81&lt;&gt;0)*(H81&lt;&gt;0),B81/H81*100," ")</f>
        <v>78.884826325411339</v>
      </c>
      <c r="N81" s="180">
        <f t="shared" si="32"/>
        <v>61.548556430446197</v>
      </c>
      <c r="O81" s="179">
        <f t="shared" ref="O81:P83" si="33">IF(OR(E81&lt;&gt;0)*(H81&lt;&gt;0),E81/H81*100," ")</f>
        <v>50.548446069469833</v>
      </c>
      <c r="P81" s="164">
        <f t="shared" si="33"/>
        <v>53.368328958880141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77</v>
      </c>
      <c r="B82" s="196">
        <f>B6</f>
        <v>260</v>
      </c>
      <c r="C82" s="197">
        <f>C6</f>
        <v>1104</v>
      </c>
      <c r="D82" s="198">
        <f t="shared" si="30"/>
        <v>28.177641653905056</v>
      </c>
      <c r="E82" s="175">
        <f>E6</f>
        <v>308</v>
      </c>
      <c r="F82" s="137">
        <f>F6</f>
        <v>946</v>
      </c>
      <c r="G82" s="199">
        <f>IF($F$83&lt;&gt;0,F82/$F$83*100,0)</f>
        <v>27.938570584760779</v>
      </c>
      <c r="H82" s="196">
        <f>H6</f>
        <v>314</v>
      </c>
      <c r="I82" s="197">
        <f>I6</f>
        <v>1525</v>
      </c>
      <c r="J82" s="200">
        <f>IF($I$83&lt;&gt;0,I82/$I$83*100,0)</f>
        <v>25.012301131704117</v>
      </c>
      <c r="K82" s="121">
        <f t="shared" si="31"/>
        <v>84.415584415584405</v>
      </c>
      <c r="L82" s="122">
        <f t="shared" si="31"/>
        <v>116.70190274841437</v>
      </c>
      <c r="M82" s="123">
        <f t="shared" si="32"/>
        <v>82.802547770700642</v>
      </c>
      <c r="N82" s="145">
        <f t="shared" si="32"/>
        <v>72.393442622950815</v>
      </c>
      <c r="O82" s="121">
        <f t="shared" si="33"/>
        <v>98.089171974522287</v>
      </c>
      <c r="P82" s="122">
        <f t="shared" si="33"/>
        <v>62.032786885245905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78</v>
      </c>
      <c r="B83" s="183">
        <f>B81+B82</f>
        <v>1123</v>
      </c>
      <c r="C83" s="184">
        <f>C81+C82</f>
        <v>3918</v>
      </c>
      <c r="D83" s="185">
        <f>D81+D82</f>
        <v>100</v>
      </c>
      <c r="E83" s="186">
        <f>SUM(E81:E82)</f>
        <v>861</v>
      </c>
      <c r="F83" s="184">
        <f>SUM(F81:F82)</f>
        <v>3386</v>
      </c>
      <c r="G83" s="187">
        <f>G81+G82</f>
        <v>100</v>
      </c>
      <c r="H83" s="183">
        <f>SUM(H81:H82)</f>
        <v>1408</v>
      </c>
      <c r="I83" s="184">
        <f>SUM(I81:I82)</f>
        <v>6097</v>
      </c>
      <c r="J83" s="185">
        <f>J81+J82</f>
        <v>100</v>
      </c>
      <c r="K83" s="189">
        <f t="shared" si="31"/>
        <v>130.42973286875724</v>
      </c>
      <c r="L83" s="190">
        <f t="shared" si="31"/>
        <v>115.71175428233904</v>
      </c>
      <c r="M83" s="191">
        <f t="shared" si="32"/>
        <v>79.758522727272734</v>
      </c>
      <c r="N83" s="188">
        <f t="shared" si="32"/>
        <v>64.261112022306051</v>
      </c>
      <c r="O83" s="189">
        <f t="shared" si="33"/>
        <v>61.15056818181818</v>
      </c>
      <c r="P83" s="190">
        <f t="shared" si="33"/>
        <v>55.535509266852543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2023-04-19T09:48:44Z</dcterms:modified>
</cp:coreProperties>
</file>