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6AA50789-B945-4110-9C24-C3C67F75BC08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1" i="5"/>
  <c r="C82" i="5"/>
  <c r="B81" i="5"/>
  <c r="B82" i="5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D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<sst xmlns="http://schemas.openxmlformats.org/spreadsheetml/2006/main" count="179" uniqueCount="109">
  <si>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</si>
  <si>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</si>
  <si>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</si>
  <si>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</si>
  <si>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</si>
  <si>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</si>
  <si>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</si>
  <si>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</si>
  <si>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</si>
  <si>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</si>
  <si>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</si>
  <si>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</si>
  <si>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</si>
  <si>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</si>
  <si>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</si>
  <si>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</si>
  <si>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</si>
  <si>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</si>
  <si>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</si>
  <si>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</si>
  <si>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</si>
  <si>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</si>
  <si>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</si>
  <si>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</si>
  <si>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</si>
  <si>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</si>
  <si>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</si>
  <si>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</si>
  <si>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</si>
  <si>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</si>
  <si>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</si>
  <si>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</si>
  <si>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</si>
  <si>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</si>
  <si>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</si>
  <si>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</si>
  <si>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</si>
  <si>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</si>
  <si>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</si>
  <si>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</si>
  <si>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</si>
  <si>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</si>
  <si>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</si>
  <si>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</si>
  <si>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</si>
  <si>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</si>
  <si>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</si>
  <si>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</si>
  <si>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</si>
  <si>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</si>
  <si>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</si>
  <si>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</si>
  <si>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</si>
  <si>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</si>
  <si>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</si>
  <si>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</si>
  <si>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</si>
  <si>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</si>
  <si>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</si>
  <si>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</si>
  <si>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</si>
  <si>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</si>
  <si>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</si>
  <si>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</si>
  <si>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</si>
  <si>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</si>
  <si>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</si>
  <si>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</si>
  <si>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</si>
  <si>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</si>
  <si>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</si>
  <si>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</si>
  <si>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</si>
  <si>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</si>
  <si>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</si>
  <si>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</si>
  <si>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</si>
  <si>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</si>
  <si>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</si>
  <si>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</si>
  <si>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</si>
  <si>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</si>
  <si>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</si>
  <si>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</si>
  <si>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</si>
  <si>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</si>
  <si>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</si>
  <si>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</si>
  <si>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</si>
  <si>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</si>
  <si>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</si>
  <si>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</si>
  <si>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</si>
  <si>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</si>
  <si>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</si>
  <si>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</si>
  <si>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</si>
  <si>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</si>
  <si>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</si>
  <si>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</si>
  <si>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</si>
  <si>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30.3.2023.                                                                                                                                                                                                                                                                                                                                                                         siječanj, 2023.</t>
  </si>
  <si>
    <t>IZVJEŠTAJ PO KAPACITETIMA I/2023</t>
  </si>
  <si>
    <t>2023.</t>
  </si>
  <si>
    <t>INDEKS 23/22</t>
  </si>
  <si>
    <t>INDEKS 23/19</t>
  </si>
  <si>
    <t>TURISTIČKI PROMET PO ZEMLJAMA  I/2023</t>
  </si>
  <si>
    <t>Bosna i Hercegovina</t>
  </si>
  <si>
    <t>Ost. azijske zemlje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</si>
</sst>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9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9" tint="0.39997558519241921"/>
      <name val="Calibri"/>
      <family val="2"/>
      <charset val="238"/>
      <scheme val="minor"/>
    </font>
    <font>
      <sz val="8"/>
      <name val="Calibri"/>
      <family val="2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3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2" fillId="0" borderId="30" xfId="0" applyNumberFormat="1" applyFont="1" applyBorder="1"/>
    <xf numFmtId="4" fontId="42" fillId="0" borderId="31" xfId="0" applyNumberFormat="1" applyFont="1" applyBorder="1"/>
    <xf numFmtId="4" fontId="42" fillId="0" borderId="29" xfId="0" applyNumberFormat="1" applyFont="1" applyBorder="1"/>
    <xf numFmtId="4" fontId="42" fillId="0" borderId="30" xfId="0" applyNumberFormat="1" applyFont="1" applyBorder="1"/>
    <xf numFmtId="4" fontId="42" fillId="0" borderId="35" xfId="0" applyNumberFormat="1" applyFont="1" applyBorder="1"/>
    <xf numFmtId="4" fontId="42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2" fillId="37" borderId="30" xfId="0" applyNumberFormat="1" applyFont="1" applyFill="1" applyBorder="1"/>
    <xf numFmtId="4" fontId="42" fillId="37" borderId="31" xfId="0" applyNumberFormat="1" applyFont="1" applyFill="1" applyBorder="1"/>
    <xf numFmtId="4" fontId="42" fillId="37" borderId="29" xfId="0" applyNumberFormat="1" applyFont="1" applyFill="1" applyBorder="1"/>
    <xf numFmtId="4" fontId="42" fillId="37" borderId="30" xfId="0" applyNumberFormat="1" applyFont="1" applyFill="1" applyBorder="1"/>
    <xf numFmtId="4" fontId="42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2" fillId="0" borderId="49" xfId="0" applyNumberFormat="1" applyFont="1" applyBorder="1"/>
    <xf numFmtId="4" fontId="42" fillId="0" borderId="43" xfId="0" applyNumberFormat="1" applyFont="1" applyBorder="1"/>
    <xf numFmtId="4" fontId="42" fillId="0" borderId="42" xfId="0" applyNumberFormat="1" applyFont="1" applyBorder="1"/>
    <xf numFmtId="4" fontId="42" fillId="37" borderId="49" xfId="0" applyNumberFormat="1" applyFont="1" applyFill="1" applyBorder="1"/>
    <xf numFmtId="4" fontId="42" fillId="37" borderId="43" xfId="0" applyNumberFormat="1" applyFont="1" applyFill="1" applyBorder="1"/>
    <xf numFmtId="4" fontId="42" fillId="37" borderId="44" xfId="0" applyNumberFormat="1" applyFont="1" applyFill="1" applyBorder="1"/>
    <xf numFmtId="4" fontId="42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2" fillId="37" borderId="34" xfId="0" applyNumberFormat="1" applyFont="1" applyFill="1" applyBorder="1"/>
    <xf numFmtId="0" fontId="33" fillId="0" borderId="5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2" fillId="0" borderId="35" xfId="0" applyNumberFormat="1" applyFont="1" applyBorder="1"/>
    <xf numFmtId="3" fontId="42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2" fillId="37" borderId="29" xfId="0" applyNumberFormat="1" applyFont="1" applyFill="1" applyBorder="1"/>
    <xf numFmtId="3" fontId="42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1" fillId="0" borderId="18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46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7" fillId="36" borderId="29" xfId="0" applyNumberFormat="1" applyFont="1" applyFill="1" applyBorder="1"/>
    <xf numFmtId="166" fontId="47" fillId="36" borderId="31" xfId="0" applyNumberFormat="1" applyFont="1" applyFill="1" applyBorder="1"/>
    <xf numFmtId="166" fontId="47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1" fillId="36" borderId="30" xfId="0" applyNumberFormat="1" applyFont="1" applyFill="1" applyBorder="1"/>
    <xf numFmtId="0" fontId="41" fillId="36" borderId="54" xfId="0" applyFont="1" applyFill="1" applyBorder="1"/>
    <xf numFmtId="0" fontId="41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7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50" fillId="0" borderId="0" xfId="0" applyFont="1" applyAlignment="1">
      <alignment horizontal="right"/>
    </xf>
    <xf numFmtId="3" fontId="49" fillId="35" borderId="30" xfId="0" applyNumberFormat="1" applyFont="1" applyFill="1" applyBorder="1"/>
    <xf numFmtId="0" fontId="48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1" fillId="36" borderId="25" xfId="0" applyNumberFormat="1" applyFont="1" applyFill="1" applyBorder="1"/>
    <xf numFmtId="166" fontId="47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1" fillId="36" borderId="32" xfId="0" applyNumberFormat="1" applyFont="1" applyFill="1" applyBorder="1"/>
    <xf numFmtId="4" fontId="0" fillId="35" borderId="37" xfId="0" applyNumberFormat="1" applyFill="1" applyBorder="1"/>
    <xf numFmtId="3" fontId="49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1" fillId="36" borderId="24" xfId="0" applyNumberFormat="1" applyFont="1" applyFill="1" applyBorder="1"/>
    <xf numFmtId="3" fontId="41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7" fillId="36" borderId="32" xfId="0" applyNumberFormat="1" applyFont="1" applyFill="1" applyBorder="1"/>
    <xf numFmtId="166" fontId="47" fillId="36" borderId="24" xfId="0" applyNumberFormat="1" applyFont="1" applyFill="1" applyBorder="1"/>
    <xf numFmtId="166" fontId="47" fillId="36" borderId="28" xfId="0" applyNumberFormat="1" applyFont="1" applyFill="1" applyBorder="1"/>
    <xf numFmtId="3" fontId="0" fillId="0" borderId="39" xfId="0" applyNumberFormat="1" applyBorder="1"/>
    <xf numFmtId="3" fontId="51" fillId="0" borderId="30" xfId="0" applyNumberFormat="1" applyFont="1" applyBorder="1"/>
    <xf numFmtId="3" fontId="47" fillId="36" borderId="42" xfId="0" applyNumberFormat="1" applyFont="1" applyFill="1" applyBorder="1"/>
    <xf numFmtId="3" fontId="47" fillId="36" borderId="43" xfId="0" applyNumberFormat="1" applyFont="1" applyFill="1" applyBorder="1"/>
    <xf numFmtId="4" fontId="47" fillId="36" borderId="41" xfId="0" applyNumberFormat="1" applyFont="1" applyFill="1" applyBorder="1"/>
    <xf numFmtId="3" fontId="47" fillId="36" borderId="49" xfId="0" applyNumberFormat="1" applyFont="1" applyFill="1" applyBorder="1"/>
    <xf numFmtId="4" fontId="47" fillId="36" borderId="44" xfId="0" applyNumberFormat="1" applyFont="1" applyFill="1" applyBorder="1"/>
    <xf numFmtId="0" fontId="47" fillId="36" borderId="41" xfId="0" applyFont="1" applyFill="1" applyBorder="1"/>
    <xf numFmtId="0" fontId="47" fillId="36" borderId="49" xfId="0" applyFont="1" applyFill="1" applyBorder="1"/>
    <xf numFmtId="0" fontId="47" fillId="36" borderId="44" xfId="0" applyFont="1" applyFill="1" applyBorder="1"/>
    <xf numFmtId="0" fontId="47" fillId="36" borderId="42" xfId="0" applyFont="1" applyFill="1" applyBorder="1"/>
    <xf numFmtId="0" fontId="41" fillId="36" borderId="63" xfId="0" applyFont="1" applyFill="1" applyBorder="1"/>
    <xf numFmtId="4" fontId="47" fillId="36" borderId="28" xfId="0" applyNumberFormat="1" applyFont="1" applyFill="1" applyBorder="1"/>
    <xf numFmtId="4" fontId="47" fillId="36" borderId="26" xfId="0" applyNumberFormat="1" applyFont="1" applyFill="1" applyBorder="1"/>
    <xf numFmtId="4" fontId="52" fillId="36" borderId="28" xfId="0" applyNumberFormat="1" applyFont="1" applyFill="1" applyBorder="1"/>
    <xf numFmtId="3" fontId="47" fillId="36" borderId="35" xfId="0" applyNumberFormat="1" applyFont="1" applyFill="1" applyBorder="1"/>
    <xf numFmtId="3" fontId="47" fillId="36" borderId="30" xfId="0" applyNumberFormat="1" applyFont="1" applyFill="1" applyBorder="1"/>
    <xf numFmtId="4" fontId="47" fillId="36" borderId="34" xfId="0" applyNumberFormat="1" applyFont="1" applyFill="1" applyBorder="1"/>
    <xf numFmtId="4" fontId="47" fillId="36" borderId="31" xfId="0" applyNumberFormat="1" applyFont="1" applyFill="1" applyBorder="1"/>
    <xf numFmtId="4" fontId="52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2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4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5" borderId="49" xfId="0" applyNumberFormat="1" applyFill="1" applyBorder="1"/>
    <xf numFmtId="3" fontId="55" fillId="36" borderId="30" xfId="0" applyNumberFormat="1" applyFont="1" applyFill="1" applyBorder="1"/>
    <xf numFmtId="3" fontId="48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8" fillId="35" borderId="0" xfId="0" applyFont="1" applyFill="1" applyAlignment="1">
      <alignment horizontal="center" vertical="center" wrapText="1"/>
    </xf>
    <xf numFmtId="0" fontId="48" fillId="35" borderId="0" xfId="0" applyFont="1" applyFill="1" applyAlignment="1">
      <alignment horizontal="left" vertical="center" wrapText="1"/>
    </xf>
    <xf numFmtId="3" fontId="42" fillId="35" borderId="0" xfId="0" applyNumberFormat="1" applyFont="1" applyFill="1" applyAlignment="1">
      <alignment horizontal="center" vertical="center" wrapText="1"/>
    </xf>
    <xf numFmtId="4" fontId="42" fillId="35" borderId="0" xfId="0" applyNumberFormat="1" applyFont="1" applyFill="1" applyAlignment="1">
      <alignment horizontal="center" vertical="center" wrapText="1"/>
    </xf>
    <xf numFmtId="166" fontId="42" fillId="35" borderId="0" xfId="0" applyNumberFormat="1" applyFont="1" applyFill="1" applyAlignment="1">
      <alignment horizontal="center" vertical="center" wrapText="1"/>
    </xf>
    <xf numFmtId="3" fontId="42" fillId="35" borderId="0" xfId="0" applyNumberFormat="1" applyFont="1" applyFill="1"/>
    <xf numFmtId="4" fontId="42" fillId="35" borderId="0" xfId="0" applyNumberFormat="1" applyFont="1" applyFill="1"/>
    <xf numFmtId="167" fontId="42" fillId="35" borderId="0" xfId="0" applyNumberFormat="1" applyFont="1" applyFill="1"/>
    <xf numFmtId="2" fontId="42" fillId="35" borderId="0" xfId="0" applyNumberFormat="1" applyFont="1" applyFill="1"/>
    <xf numFmtId="3" fontId="48" fillId="35" borderId="0" xfId="0" applyNumberFormat="1" applyFont="1" applyFill="1"/>
    <xf numFmtId="4" fontId="48" fillId="35" borderId="0" xfId="0" applyNumberFormat="1" applyFont="1" applyFill="1"/>
    <xf numFmtId="167" fontId="48" fillId="35" borderId="0" xfId="0" applyNumberFormat="1" applyFont="1" applyFill="1"/>
    <xf numFmtId="166" fontId="48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5" fillId="0" borderId="30" xfId="0" applyNumberFormat="1" applyFont="1" applyBorder="1"/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45" fillId="37" borderId="27" xfId="0" applyFont="1" applyFill="1" applyBorder="1" applyAlignment="1">
      <alignment horizontal="center" vertical="center" wrapText="1"/>
    </xf>
    <xf numFmtId="0" fontId="45" fillId="37" borderId="33" xfId="0" applyFont="1" applyFill="1" applyBorder="1" applyAlignment="1">
      <alignment horizontal="center" vertical="center" wrapText="1"/>
    </xf>
    <xf numFmtId="0" fontId="45" fillId="37" borderId="36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1" fillId="36" borderId="33" xfId="0" applyFont="1" applyFill="1" applyBorder="1" applyAlignment="1">
      <alignment horizontal="center" vertical="center" wrapText="1"/>
    </xf>
    <xf numFmtId="0" fontId="41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166" fontId="57" fillId="38" borderId="26" xfId="0" applyNumberFormat="1" applyFont="1" applyFill="1" applyBorder="1"/>
    <xf numFmtId="166" fontId="56" fillId="38" borderId="31" xfId="0" applyNumberFormat="1" applyFont="1" applyFill="1" applyBorder="1"/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28.695114409400123</c:v>
                </c:pt>
                <c:pt idx="1">
                  <c:v>27.489177489177489</c:v>
                </c:pt>
                <c:pt idx="2">
                  <c:v>25.633889919604208</c:v>
                </c:pt>
                <c:pt idx="3">
                  <c:v>0</c:v>
                </c:pt>
                <c:pt idx="4">
                  <c:v>18.181818181818183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829</c:v>
                </c:pt>
                <c:pt idx="2">
                  <c:v>889</c:v>
                </c:pt>
                <c:pt idx="3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521</c:v>
                </c:pt>
                <c:pt idx="2">
                  <c:v>440</c:v>
                </c:pt>
                <c:pt idx="3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67</c:v>
                </c:pt>
                <c:pt idx="2">
                  <c:v>1203</c:v>
                </c:pt>
                <c:pt idx="3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48</c:v>
                </c:pt>
                <c:pt idx="1">
                  <c:v>108</c:v>
                </c:pt>
                <c:pt idx="2">
                  <c:v>41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7</c:v>
                </c:pt>
                <c:pt idx="1">
                  <c:v>81</c:v>
                </c:pt>
                <c:pt idx="2">
                  <c:v>43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366</c:v>
                </c:pt>
                <c:pt idx="1">
                  <c:v>126</c:v>
                </c:pt>
                <c:pt idx="2">
                  <c:v>12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2692140489375009"/>
                  <c:y val="-0.195417201670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583204219514545E-2"/>
                  <c:y val="-6.1817415172225235E-2"/>
                </c:manualLayout>
              </c:layout>
              <c:tx>
                <c:rich>
                  <a:bodyPr/>
                  <a:lstStyle/>
                  <a:p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[NAZIV KATEGORIJE]</a:t>
                    </a:fld>
                    <a:r>
                      <a:rPr lang="en-US" baseline="0"/>
                      <a:t>
</a:t>
                    </a:r>
                    <a:fld id="{6AE952F1-57A3-48E9-8868-0624E6534C8B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4255127541256727"/>
                  <c:y val="-0.12639541795871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598339702038737"/>
                  <c:y val="-0.10755204023287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3381240188543698"/>
                  <c:y val="-4.97439921204688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4569830961527835"/>
                  <c:y val="-9.86256546886083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Ukrajina</c:v>
                </c:pt>
                <c:pt idx="1">
                  <c:v>Hrvatska</c:v>
                </c:pt>
                <c:pt idx="2">
                  <c:v>Ost. azijske zemlje</c:v>
                </c:pt>
                <c:pt idx="3">
                  <c:v>Njemačka</c:v>
                </c:pt>
                <c:pt idx="4">
                  <c:v>Bosna i Hercegovina</c:v>
                </c:pt>
                <c:pt idx="5">
                  <c:v>Srbija</c:v>
                </c:pt>
                <c:pt idx="6">
                  <c:v>Austrija</c:v>
                </c:pt>
                <c:pt idx="7">
                  <c:v>Indija</c:v>
                </c:pt>
                <c:pt idx="8">
                  <c:v>Slovenija</c:v>
                </c:pt>
                <c:pt idx="9">
                  <c:v>Italija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26.379440665154952</c:v>
                </c:pt>
                <c:pt idx="1">
                  <c:v>18.74527588813303</c:v>
                </c:pt>
                <c:pt idx="2">
                  <c:v>10.506424792139079</c:v>
                </c:pt>
                <c:pt idx="3">
                  <c:v>10.317460317460316</c:v>
                </c:pt>
                <c:pt idx="4">
                  <c:v>9.4482237339380202</c:v>
                </c:pt>
                <c:pt idx="5">
                  <c:v>7.2562358276643995</c:v>
                </c:pt>
                <c:pt idx="6">
                  <c:v>6.3492063492063489</c:v>
                </c:pt>
                <c:pt idx="7">
                  <c:v>4.7996976568405136</c:v>
                </c:pt>
                <c:pt idx="8">
                  <c:v>2.4943310657596371</c:v>
                </c:pt>
                <c:pt idx="9">
                  <c:v>1.7384731670445956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11904</xdr:colOff>
      <xdr:row>35</xdr:row>
      <xdr:rowOff>11906</xdr:rowOff>
    </xdr:from>
    <xdr:to>
      <xdr:col>16</xdr:col>
      <xdr:colOff>583404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22488</xdr:colOff>
      <xdr:row>18</xdr:row>
      <xdr:rowOff>14654</xdr:rowOff>
    </xdr:from>
    <xdr:to>
      <xdr:col>16</xdr:col>
      <xdr:colOff>598059</xdr:colOff>
      <xdr:row>32</xdr:row>
      <xdr:rowOff>171449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11904</xdr:colOff>
      <xdr:row>4</xdr:row>
      <xdr:rowOff>10244</xdr:rowOff>
    </xdr:from>
    <xdr:to>
      <xdr:col>16</xdr:col>
      <xdr:colOff>590549</xdr:colOff>
      <xdr:row>17</xdr:row>
      <xdr:rowOff>167670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70" zoomScaleNormal="170" workbookViewId="0">
      <selection activeCell="A16" sqref="A16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14"/>
      <c r="B1" s="214"/>
      <c r="C1" s="214"/>
      <c r="D1" s="214"/>
    </row>
    <row r="2" spans="1:6" ht="59.25" customHeight="1" x14ac:dyDescent="0.3">
      <c r="A2" s="214"/>
      <c r="B2" s="214"/>
      <c r="C2" s="214"/>
      <c r="D2" s="214"/>
    </row>
    <row r="3" spans="1:6" ht="22.5" customHeight="1" x14ac:dyDescent="0.3">
      <c r="A3" s="214"/>
      <c r="B3" s="214"/>
      <c r="C3" s="214"/>
      <c r="D3" s="214"/>
    </row>
    <row r="4" spans="1:6" ht="200.25" customHeight="1" x14ac:dyDescent="0.25">
      <c r="A4" s="215" t="s">
        <v>101</v>
      </c>
      <c r="B4" s="216"/>
      <c r="C4" s="216"/>
      <c r="D4" s="216"/>
      <c r="E4" s="216"/>
      <c r="F4" s="217"/>
    </row>
    <row r="5" spans="1:6" ht="15" customHeight="1" x14ac:dyDescent="0.3">
      <c r="A5" s="163" t="s">
        <v>0</v>
      </c>
      <c r="B5" s="213"/>
      <c r="C5" s="213"/>
    </row>
    <row r="6" spans="1:6" ht="15" customHeight="1" x14ac:dyDescent="0.3">
      <c r="A6" s="213"/>
      <c r="B6" s="213"/>
      <c r="C6" s="213"/>
    </row>
    <row r="7" spans="1:6" ht="15" customHeight="1" x14ac:dyDescent="0.3">
      <c r="B7" s="213"/>
      <c r="C7" s="213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W67" sqref="W67"/>
    </sheetView>
  </sheetViews>
  <sheetFormatPr defaultColWidth="9.140625" defaultRowHeight="15" customHeight="1" x14ac:dyDescent="0.25"/>
  <cols>
    <col min="1" max="1" width="17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6.95" customHeight="1" x14ac:dyDescent="0.25">
      <c r="A1" s="258" t="s">
        <v>102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</row>
    <row r="2" spans="1:29" ht="6.95" customHeight="1" x14ac:dyDescent="0.2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29" ht="6.95" customHeight="1" thickBot="1" x14ac:dyDescent="0.3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</row>
    <row r="4" spans="1:29" ht="15" customHeight="1" thickBot="1" x14ac:dyDescent="0.3">
      <c r="A4" s="269" t="s">
        <v>1</v>
      </c>
      <c r="B4" s="270"/>
      <c r="C4" s="273" t="s">
        <v>2</v>
      </c>
      <c r="D4" s="274"/>
      <c r="E4" s="274"/>
      <c r="F4" s="275"/>
      <c r="G4" s="273" t="s">
        <v>3</v>
      </c>
      <c r="H4" s="274"/>
      <c r="I4" s="274"/>
      <c r="J4" s="275"/>
      <c r="K4" s="266" t="s">
        <v>80</v>
      </c>
      <c r="L4" s="267"/>
      <c r="M4" s="267"/>
      <c r="N4" s="267"/>
      <c r="O4" s="267"/>
      <c r="P4" s="267"/>
      <c r="Q4" s="268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</row>
    <row r="5" spans="1:29" ht="15" customHeight="1" thickBot="1" x14ac:dyDescent="0.3">
      <c r="A5" s="271"/>
      <c r="B5" s="272"/>
      <c r="C5" s="91" t="s">
        <v>4</v>
      </c>
      <c r="D5" s="92" t="s">
        <v>5</v>
      </c>
      <c r="E5" s="92" t="s">
        <v>6</v>
      </c>
      <c r="F5" s="93" t="s">
        <v>7</v>
      </c>
      <c r="G5" s="94" t="s">
        <v>4</v>
      </c>
      <c r="H5" s="92" t="s">
        <v>5</v>
      </c>
      <c r="I5" s="92" t="s">
        <v>6</v>
      </c>
      <c r="J5" s="95" t="s">
        <v>7</v>
      </c>
      <c r="K5" s="117"/>
      <c r="L5" s="118"/>
      <c r="M5" s="118"/>
      <c r="N5" s="118"/>
      <c r="O5" s="118"/>
      <c r="P5" s="118"/>
      <c r="Q5" s="119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</row>
    <row r="6" spans="1:29" ht="15" customHeight="1" x14ac:dyDescent="0.25">
      <c r="A6" s="278" t="s">
        <v>8</v>
      </c>
      <c r="B6" s="33" t="s">
        <v>103</v>
      </c>
      <c r="C6" s="105">
        <v>3</v>
      </c>
      <c r="D6" s="34">
        <v>45</v>
      </c>
      <c r="E6" s="34">
        <f>SUM(C6:D6)</f>
        <v>48</v>
      </c>
      <c r="F6" s="35">
        <f>E6/E42*100</f>
        <v>21.333333333333336</v>
      </c>
      <c r="G6" s="98">
        <v>55</v>
      </c>
      <c r="H6" s="34">
        <v>873</v>
      </c>
      <c r="I6" s="34">
        <f>SUM(G6:H6)</f>
        <v>928</v>
      </c>
      <c r="J6" s="85">
        <f>I6/I42*100</f>
        <v>28.695114409400123</v>
      </c>
      <c r="K6" s="71"/>
      <c r="L6" s="72"/>
      <c r="M6" s="116"/>
      <c r="N6" s="116"/>
      <c r="O6" s="116"/>
      <c r="P6" s="72"/>
      <c r="Q6" s="73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</row>
    <row r="7" spans="1:29" ht="15" customHeight="1" x14ac:dyDescent="0.25">
      <c r="A7" s="279"/>
      <c r="B7" s="4" t="s">
        <v>98</v>
      </c>
      <c r="C7" s="104">
        <v>4</v>
      </c>
      <c r="D7" s="6">
        <v>3</v>
      </c>
      <c r="E7" s="6">
        <f>SUM(C7:D7)</f>
        <v>7</v>
      </c>
      <c r="F7" s="7">
        <f>E7/E43*100</f>
        <v>3.6842105263157889</v>
      </c>
      <c r="G7" s="102">
        <v>51</v>
      </c>
      <c r="H7" s="6">
        <v>133</v>
      </c>
      <c r="I7" s="6">
        <f>SUM(G7:H7)</f>
        <v>184</v>
      </c>
      <c r="J7" s="86">
        <f>I7/I43*100</f>
        <v>7.9722703639514725</v>
      </c>
      <c r="K7" s="74"/>
      <c r="L7" s="110"/>
      <c r="Q7" s="75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</row>
    <row r="8" spans="1:29" ht="15" customHeight="1" x14ac:dyDescent="0.25">
      <c r="A8" s="279"/>
      <c r="B8" s="4" t="s">
        <v>9</v>
      </c>
      <c r="C8" s="104">
        <v>232</v>
      </c>
      <c r="D8" s="6">
        <v>134</v>
      </c>
      <c r="E8" s="6">
        <f>SUM(C8:D8)</f>
        <v>366</v>
      </c>
      <c r="F8" s="7">
        <f>E8/E44*100</f>
        <v>69.714285714285722</v>
      </c>
      <c r="G8" s="102">
        <v>441</v>
      </c>
      <c r="H8" s="6">
        <v>613</v>
      </c>
      <c r="I8" s="6">
        <f>SUM(G8:H8)</f>
        <v>1054</v>
      </c>
      <c r="J8" s="86">
        <f>I8/I44*100</f>
        <v>39.698681732580035</v>
      </c>
      <c r="K8" s="74"/>
      <c r="L8" s="110"/>
      <c r="Q8" s="75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</row>
    <row r="9" spans="1:29" ht="15" customHeight="1" x14ac:dyDescent="0.25">
      <c r="A9" s="279"/>
      <c r="B9" s="4" t="s">
        <v>104</v>
      </c>
      <c r="C9" s="8">
        <f>C6/C7*100</f>
        <v>75</v>
      </c>
      <c r="D9" s="9">
        <f>D6/D7*100</f>
        <v>1500</v>
      </c>
      <c r="E9" s="9">
        <f>E6/E7*100</f>
        <v>685.71428571428567</v>
      </c>
      <c r="F9" s="7"/>
      <c r="G9" s="10">
        <f>G6/G7*100</f>
        <v>107.84313725490196</v>
      </c>
      <c r="H9" s="9">
        <f>H6/H7*100</f>
        <v>656.39097744360902</v>
      </c>
      <c r="I9" s="9">
        <f>I6/I7*100</f>
        <v>504.34782608695656</v>
      </c>
      <c r="J9" s="86"/>
      <c r="K9" s="74"/>
      <c r="L9" s="110"/>
      <c r="Q9" s="75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</row>
    <row r="10" spans="1:29" ht="15" customHeight="1" x14ac:dyDescent="0.25">
      <c r="A10" s="279"/>
      <c r="B10" s="4" t="s">
        <v>105</v>
      </c>
      <c r="C10" s="8">
        <f>C6/C8*100</f>
        <v>1.2931034482758621</v>
      </c>
      <c r="D10" s="9">
        <f>D6/D8*100</f>
        <v>33.582089552238806</v>
      </c>
      <c r="E10" s="9">
        <f>E6/E8*100</f>
        <v>13.114754098360656</v>
      </c>
      <c r="F10" s="7"/>
      <c r="G10" s="10">
        <f>G6/G8*100</f>
        <v>12.471655328798185</v>
      </c>
      <c r="H10" s="9">
        <f>H6/H8*100</f>
        <v>142.41435562805873</v>
      </c>
      <c r="I10" s="9">
        <f>I6/I8*100</f>
        <v>88.045540796963948</v>
      </c>
      <c r="J10" s="86"/>
      <c r="K10" s="74"/>
      <c r="L10" s="110"/>
      <c r="M10" s="110"/>
      <c r="N10" s="110"/>
      <c r="O10" s="110"/>
      <c r="Q10" s="75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</row>
    <row r="11" spans="1:29" ht="15" customHeight="1" thickBot="1" x14ac:dyDescent="0.3">
      <c r="A11" s="280"/>
      <c r="B11" s="18" t="s">
        <v>7</v>
      </c>
      <c r="C11" s="54">
        <f>C6/E6*100</f>
        <v>6.25</v>
      </c>
      <c r="D11" s="20">
        <f>D6/E6*100</f>
        <v>93.75</v>
      </c>
      <c r="E11" s="20">
        <f>SUM(C11:D11)</f>
        <v>100</v>
      </c>
      <c r="F11" s="21"/>
      <c r="G11" s="19">
        <f>G6/I6*100</f>
        <v>5.9267241379310347</v>
      </c>
      <c r="H11" s="20">
        <f>H6/I6*100</f>
        <v>94.073275862068968</v>
      </c>
      <c r="I11" s="20">
        <f>SUM(G11:H11)</f>
        <v>100</v>
      </c>
      <c r="J11" s="87"/>
      <c r="K11" s="74"/>
      <c r="Q11" s="75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</row>
    <row r="12" spans="1:29" ht="15" customHeight="1" x14ac:dyDescent="0.25">
      <c r="A12" s="281" t="s">
        <v>10</v>
      </c>
      <c r="B12" s="33" t="s">
        <v>103</v>
      </c>
      <c r="C12" s="105">
        <v>57</v>
      </c>
      <c r="D12" s="34">
        <v>51</v>
      </c>
      <c r="E12" s="37">
        <f>SUM(C12:D12)</f>
        <v>108</v>
      </c>
      <c r="F12" s="38">
        <f>E12/E42*100</f>
        <v>48</v>
      </c>
      <c r="G12" s="101">
        <v>331</v>
      </c>
      <c r="H12" s="37">
        <v>558</v>
      </c>
      <c r="I12" s="37">
        <f>SUM(G12:H12)</f>
        <v>889</v>
      </c>
      <c r="J12" s="88">
        <f>I12/I42*100</f>
        <v>27.489177489177489</v>
      </c>
      <c r="K12" s="74"/>
      <c r="M12" s="110" t="s">
        <v>8</v>
      </c>
      <c r="N12" s="110" t="s">
        <v>10</v>
      </c>
      <c r="O12" s="110" t="s">
        <v>11</v>
      </c>
      <c r="P12" s="110" t="s">
        <v>12</v>
      </c>
      <c r="Q12" s="75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</row>
    <row r="13" spans="1:29" ht="15" customHeight="1" x14ac:dyDescent="0.25">
      <c r="A13" s="281"/>
      <c r="B13" s="4" t="s">
        <v>98</v>
      </c>
      <c r="C13" s="104">
        <v>34</v>
      </c>
      <c r="D13" s="6">
        <v>47</v>
      </c>
      <c r="E13" s="6">
        <f>SUM(C13:D13)</f>
        <v>81</v>
      </c>
      <c r="F13" s="7">
        <f>E13/E43*100</f>
        <v>42.631578947368418</v>
      </c>
      <c r="G13" s="102">
        <v>181</v>
      </c>
      <c r="H13" s="6">
        <v>259</v>
      </c>
      <c r="I13" s="6">
        <f>SUM(G13:H13)</f>
        <v>440</v>
      </c>
      <c r="J13" s="86">
        <f>I13/I43*100</f>
        <v>19.064124783362217</v>
      </c>
      <c r="K13" s="74"/>
      <c r="L13" s="110" t="str">
        <f>B6</f>
        <v>2023.</v>
      </c>
      <c r="M13" s="121">
        <f>E6</f>
        <v>48</v>
      </c>
      <c r="N13" s="121">
        <f>E12</f>
        <v>108</v>
      </c>
      <c r="O13" s="121">
        <f>E18</f>
        <v>41</v>
      </c>
      <c r="P13" s="1">
        <f>E24</f>
        <v>0</v>
      </c>
      <c r="Q13" s="75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</row>
    <row r="14" spans="1:29" ht="15" customHeight="1" x14ac:dyDescent="0.25">
      <c r="A14" s="281"/>
      <c r="B14" s="4" t="s">
        <v>9</v>
      </c>
      <c r="C14" s="104">
        <v>94</v>
      </c>
      <c r="D14" s="6">
        <v>32</v>
      </c>
      <c r="E14" s="6">
        <f>C14+D14</f>
        <v>126</v>
      </c>
      <c r="F14" s="7">
        <f>E14/E44*100</f>
        <v>24</v>
      </c>
      <c r="G14" s="102">
        <v>832</v>
      </c>
      <c r="H14" s="6">
        <v>371</v>
      </c>
      <c r="I14" s="6">
        <f>SUM(G14:H14)</f>
        <v>1203</v>
      </c>
      <c r="J14" s="86">
        <f>I14/I44*100</f>
        <v>45.310734463276837</v>
      </c>
      <c r="K14" s="74"/>
      <c r="L14" s="110" t="str">
        <f>B7</f>
        <v>2022.</v>
      </c>
      <c r="M14" s="121">
        <f>E7</f>
        <v>7</v>
      </c>
      <c r="N14" s="121">
        <f>E13</f>
        <v>81</v>
      </c>
      <c r="O14" s="122">
        <f>E19</f>
        <v>43</v>
      </c>
      <c r="P14" s="1">
        <f>E25</f>
        <v>0</v>
      </c>
      <c r="Q14" s="75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</row>
    <row r="15" spans="1:29" ht="15" customHeight="1" x14ac:dyDescent="0.25">
      <c r="A15" s="281"/>
      <c r="B15" s="4" t="s">
        <v>104</v>
      </c>
      <c r="C15" s="12">
        <f>C12/C13*100</f>
        <v>167.64705882352942</v>
      </c>
      <c r="D15" s="13">
        <f>D12/D13*11</f>
        <v>11.936170212765957</v>
      </c>
      <c r="E15" s="13">
        <f>E12/E13*100</f>
        <v>133.33333333333331</v>
      </c>
      <c r="F15" s="7"/>
      <c r="G15" s="17">
        <f>G12/G13*100</f>
        <v>182.8729281767956</v>
      </c>
      <c r="H15" s="13">
        <f>H12/H13*100</f>
        <v>215.44401544401546</v>
      </c>
      <c r="I15" s="13">
        <f>I12/I13*100</f>
        <v>202.04545454545456</v>
      </c>
      <c r="J15" s="86"/>
      <c r="K15" s="74"/>
      <c r="L15" s="110" t="str">
        <f>B8</f>
        <v>2019.</v>
      </c>
      <c r="M15" s="121">
        <f>E8</f>
        <v>366</v>
      </c>
      <c r="N15" s="121">
        <f>E14</f>
        <v>126</v>
      </c>
      <c r="O15" s="122">
        <f>E20</f>
        <v>12</v>
      </c>
      <c r="P15" s="1">
        <f>E26</f>
        <v>0</v>
      </c>
      <c r="Q15" s="75"/>
      <c r="S15" s="120"/>
      <c r="T15" s="120"/>
      <c r="U15" s="110"/>
      <c r="V15" s="110"/>
      <c r="W15" s="110"/>
      <c r="X15" s="110"/>
      <c r="Y15" s="110"/>
      <c r="Z15" s="110"/>
      <c r="AA15" s="110"/>
      <c r="AB15" s="120"/>
      <c r="AC15" s="120"/>
    </row>
    <row r="16" spans="1:29" ht="15" customHeight="1" x14ac:dyDescent="0.25">
      <c r="A16" s="281"/>
      <c r="B16" s="4" t="s">
        <v>105</v>
      </c>
      <c r="C16" s="12">
        <f>C12/C14*100</f>
        <v>60.638297872340431</v>
      </c>
      <c r="D16" s="13">
        <f>D12/D14*100</f>
        <v>159.375</v>
      </c>
      <c r="E16" s="13">
        <f>E12/E14*100</f>
        <v>85.714285714285708</v>
      </c>
      <c r="F16" s="7"/>
      <c r="G16" s="17">
        <f>G12/G14*100</f>
        <v>39.783653846153847</v>
      </c>
      <c r="H16" s="13">
        <f>H12/H14*100</f>
        <v>150.4043126684636</v>
      </c>
      <c r="I16" s="13">
        <f>I12/I14*100</f>
        <v>73.898586866167918</v>
      </c>
      <c r="J16" s="86"/>
      <c r="K16" s="74"/>
      <c r="Q16" s="75"/>
      <c r="S16" s="120"/>
      <c r="T16" s="120"/>
      <c r="U16" s="110"/>
      <c r="V16" s="121"/>
      <c r="W16" s="121"/>
      <c r="X16" s="247"/>
      <c r="Y16" s="248"/>
      <c r="Z16" s="121"/>
      <c r="AA16" s="247"/>
      <c r="AB16" s="120"/>
      <c r="AC16" s="120"/>
    </row>
    <row r="17" spans="1:29" ht="15" customHeight="1" thickBot="1" x14ac:dyDescent="0.3">
      <c r="A17" s="281"/>
      <c r="B17" s="11" t="s">
        <v>7</v>
      </c>
      <c r="C17" s="55">
        <f>C12/E12*100</f>
        <v>52.777777777777779</v>
      </c>
      <c r="D17" s="15">
        <f>D12/E12*100</f>
        <v>47.222222222222221</v>
      </c>
      <c r="E17" s="15">
        <f>SUM(C17:D17)</f>
        <v>100</v>
      </c>
      <c r="F17" s="16"/>
      <c r="G17" s="14">
        <f>G12/I12*100</f>
        <v>37.232845894263214</v>
      </c>
      <c r="H17" s="15">
        <f>H12/I12*100</f>
        <v>62.767154105736779</v>
      </c>
      <c r="I17" s="15">
        <f>SUM(G17:H17)</f>
        <v>100</v>
      </c>
      <c r="J17" s="89"/>
      <c r="K17" s="74"/>
      <c r="Q17" s="75"/>
      <c r="S17" s="120"/>
      <c r="T17" s="120"/>
      <c r="U17" s="110"/>
      <c r="V17" s="121"/>
      <c r="W17" s="121"/>
      <c r="X17" s="249"/>
      <c r="Y17" s="248"/>
      <c r="Z17" s="121"/>
      <c r="AA17" s="249"/>
      <c r="AB17" s="120"/>
      <c r="AC17" s="120"/>
    </row>
    <row r="18" spans="1:29" ht="15" customHeight="1" thickBot="1" x14ac:dyDescent="0.3">
      <c r="A18" s="282" t="s">
        <v>11</v>
      </c>
      <c r="B18" s="33" t="s">
        <v>103</v>
      </c>
      <c r="C18" s="105">
        <v>10</v>
      </c>
      <c r="D18" s="34">
        <v>31</v>
      </c>
      <c r="E18" s="34">
        <f>C18+D18</f>
        <v>41</v>
      </c>
      <c r="F18" s="35">
        <f>E18/E42*100</f>
        <v>18.222222222222221</v>
      </c>
      <c r="G18" s="98">
        <v>110</v>
      </c>
      <c r="H18" s="34">
        <v>719</v>
      </c>
      <c r="I18" s="34">
        <f>G18+H18</f>
        <v>829</v>
      </c>
      <c r="J18" s="85">
        <f>I18/I42*100</f>
        <v>25.633889919604208</v>
      </c>
      <c r="K18" s="76"/>
      <c r="L18" s="77"/>
      <c r="M18" s="77"/>
      <c r="N18" s="77"/>
      <c r="O18" s="77"/>
      <c r="P18" s="77"/>
      <c r="Q18" s="78"/>
      <c r="S18" s="120"/>
      <c r="T18" s="120"/>
      <c r="U18" s="110"/>
      <c r="V18" s="110"/>
      <c r="W18" s="110"/>
      <c r="X18" s="249"/>
      <c r="Y18" s="250"/>
      <c r="Z18" s="110"/>
      <c r="AA18" s="249"/>
      <c r="AB18" s="120"/>
      <c r="AC18" s="120"/>
    </row>
    <row r="19" spans="1:29" ht="15" customHeight="1" x14ac:dyDescent="0.25">
      <c r="A19" s="283"/>
      <c r="B19" s="4" t="s">
        <v>98</v>
      </c>
      <c r="C19" s="104">
        <v>6</v>
      </c>
      <c r="D19" s="6">
        <v>37</v>
      </c>
      <c r="E19" s="6">
        <f>SUM(C19:D19)</f>
        <v>43</v>
      </c>
      <c r="F19" s="7">
        <f>E19/E43*100</f>
        <v>22.631578947368421</v>
      </c>
      <c r="G19" s="102">
        <v>84</v>
      </c>
      <c r="H19" s="6">
        <v>437</v>
      </c>
      <c r="I19" s="6">
        <f>SUM(G19:H19)</f>
        <v>521</v>
      </c>
      <c r="J19" s="86">
        <f>I19/I43*100</f>
        <v>22.573656845753902</v>
      </c>
      <c r="K19" s="74"/>
      <c r="Q19" s="75"/>
      <c r="S19" s="120"/>
      <c r="T19" s="120"/>
      <c r="U19" s="110"/>
      <c r="V19" s="121"/>
      <c r="W19" s="121"/>
      <c r="X19" s="249"/>
      <c r="Y19" s="248"/>
      <c r="Z19" s="121"/>
      <c r="AA19" s="110"/>
      <c r="AB19" s="120"/>
      <c r="AC19" s="120"/>
    </row>
    <row r="20" spans="1:29" ht="15" customHeight="1" x14ac:dyDescent="0.25">
      <c r="A20" s="283"/>
      <c r="B20" s="4" t="s">
        <v>9</v>
      </c>
      <c r="C20" s="104">
        <v>12</v>
      </c>
      <c r="D20" s="6">
        <v>0</v>
      </c>
      <c r="E20" s="6">
        <f>C20+D20</f>
        <v>12</v>
      </c>
      <c r="F20" s="7">
        <f>E20/E44*100</f>
        <v>2.2857142857142856</v>
      </c>
      <c r="G20" s="102">
        <v>57</v>
      </c>
      <c r="H20" s="6">
        <v>10</v>
      </c>
      <c r="I20" s="6">
        <f>G20+H20</f>
        <v>67</v>
      </c>
      <c r="J20" s="86">
        <f>I20/I44*100</f>
        <v>2.5235404896421847</v>
      </c>
      <c r="K20" s="74"/>
      <c r="Q20" s="75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</row>
    <row r="21" spans="1:29" ht="15" customHeight="1" x14ac:dyDescent="0.25">
      <c r="A21" s="283"/>
      <c r="B21" s="4" t="s">
        <v>104</v>
      </c>
      <c r="C21" s="12">
        <f>C18/C19*100</f>
        <v>166.66666666666669</v>
      </c>
      <c r="D21" s="13">
        <f>D18/D19*100</f>
        <v>83.78378378378379</v>
      </c>
      <c r="E21" s="13">
        <f>E18/E19*100</f>
        <v>95.348837209302332</v>
      </c>
      <c r="F21" s="7"/>
      <c r="G21" s="17">
        <f>G18/G19*100</f>
        <v>130.95238095238096</v>
      </c>
      <c r="H21" s="13">
        <f>H18/H19*100</f>
        <v>164.53089244851259</v>
      </c>
      <c r="I21" s="13">
        <f>I18/I19*100</f>
        <v>159.11708253358924</v>
      </c>
      <c r="J21" s="86"/>
      <c r="K21" s="74"/>
      <c r="Q21" s="75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</row>
    <row r="22" spans="1:29" ht="15" customHeight="1" x14ac:dyDescent="0.25">
      <c r="A22" s="283"/>
      <c r="B22" s="4" t="s">
        <v>105</v>
      </c>
      <c r="C22" s="12">
        <f>C18/C20*100</f>
        <v>83.333333333333343</v>
      </c>
      <c r="D22" s="13" t="e">
        <f>D18/D20*100</f>
        <v>#DIV/0!</v>
      </c>
      <c r="E22" s="13">
        <f>E18/E20*100</f>
        <v>341.66666666666663</v>
      </c>
      <c r="F22" s="7"/>
      <c r="G22" s="17">
        <f>G18/G20*100</f>
        <v>192.98245614035088</v>
      </c>
      <c r="H22" s="13">
        <f>H18/H20*100</f>
        <v>7190.0000000000009</v>
      </c>
      <c r="I22" s="13">
        <f>I18/I20*100</f>
        <v>1237.3134328358208</v>
      </c>
      <c r="J22" s="86"/>
      <c r="K22" s="74"/>
      <c r="Q22" s="75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</row>
    <row r="23" spans="1:29" ht="15" customHeight="1" thickBot="1" x14ac:dyDescent="0.3">
      <c r="A23" s="284"/>
      <c r="B23" s="18" t="s">
        <v>7</v>
      </c>
      <c r="C23" s="54">
        <f>C18/E18*100</f>
        <v>24.390243902439025</v>
      </c>
      <c r="D23" s="20">
        <f>D18/E18*100</f>
        <v>75.609756097560975</v>
      </c>
      <c r="E23" s="20">
        <f>SUM(C23:D23)</f>
        <v>100</v>
      </c>
      <c r="F23" s="21"/>
      <c r="G23" s="19">
        <f>G18/I18*100</f>
        <v>13.268998793727382</v>
      </c>
      <c r="H23" s="20">
        <f>H18/I18*100</f>
        <v>86.731001206272623</v>
      </c>
      <c r="I23" s="20">
        <f>SUM(G23:H23)</f>
        <v>100</v>
      </c>
      <c r="J23" s="87"/>
      <c r="K23" s="74"/>
      <c r="Q23" s="75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</row>
    <row r="24" spans="1:29" ht="15" customHeight="1" x14ac:dyDescent="0.25">
      <c r="A24" s="285" t="s">
        <v>12</v>
      </c>
      <c r="B24" s="33" t="s">
        <v>103</v>
      </c>
      <c r="C24" s="103">
        <v>0</v>
      </c>
      <c r="D24" s="37">
        <v>0</v>
      </c>
      <c r="E24" s="36">
        <f>SUM(C24:D24)</f>
        <v>0</v>
      </c>
      <c r="F24" s="38">
        <f>E24/E42*100</f>
        <v>0</v>
      </c>
      <c r="G24" s="101">
        <v>0</v>
      </c>
      <c r="H24" s="37">
        <v>0</v>
      </c>
      <c r="I24" s="37">
        <f>SUM(G24:H24)</f>
        <v>0</v>
      </c>
      <c r="J24" s="88">
        <f>I24/I42*100</f>
        <v>0</v>
      </c>
      <c r="K24" s="74"/>
      <c r="M24" s="110" t="str">
        <f>B6</f>
        <v>2023.</v>
      </c>
      <c r="N24" s="110" t="str">
        <f>B7</f>
        <v>2022.</v>
      </c>
      <c r="O24" s="110" t="str">
        <f>B8</f>
        <v>2019.</v>
      </c>
      <c r="Q24" s="75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</row>
    <row r="25" spans="1:29" ht="15" customHeight="1" x14ac:dyDescent="0.25">
      <c r="A25" s="285"/>
      <c r="B25" s="4" t="s">
        <v>98</v>
      </c>
      <c r="C25" s="104">
        <v>0</v>
      </c>
      <c r="D25" s="6">
        <v>0</v>
      </c>
      <c r="E25" s="6">
        <f>SUM(C25:D25)</f>
        <v>0</v>
      </c>
      <c r="F25" s="7">
        <f>E25/E43*100</f>
        <v>0</v>
      </c>
      <c r="G25" s="102">
        <v>0</v>
      </c>
      <c r="H25" s="6">
        <v>0</v>
      </c>
      <c r="I25" s="6">
        <f>SUM(G25:H25)</f>
        <v>0</v>
      </c>
      <c r="J25" s="86">
        <f>I25/I43*100</f>
        <v>0</v>
      </c>
      <c r="K25" s="74"/>
      <c r="L25" s="110" t="s">
        <v>12</v>
      </c>
      <c r="M25" s="110">
        <f>I24</f>
        <v>0</v>
      </c>
      <c r="N25" s="110">
        <f>I25</f>
        <v>0</v>
      </c>
      <c r="O25" s="110">
        <f>I26</f>
        <v>0</v>
      </c>
      <c r="Q25" s="75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</row>
    <row r="26" spans="1:29" ht="15" customHeight="1" x14ac:dyDescent="0.25">
      <c r="A26" s="285"/>
      <c r="B26" s="4" t="s">
        <v>9</v>
      </c>
      <c r="C26" s="104">
        <v>0</v>
      </c>
      <c r="D26" s="6">
        <v>0</v>
      </c>
      <c r="E26" s="5">
        <f>SUM(C26:D26)</f>
        <v>0</v>
      </c>
      <c r="F26" s="7">
        <f>E26/E44*100</f>
        <v>0</v>
      </c>
      <c r="G26" s="102">
        <v>0</v>
      </c>
      <c r="H26" s="6">
        <v>0</v>
      </c>
      <c r="I26" s="5">
        <f>SUM(G26:H26)</f>
        <v>0</v>
      </c>
      <c r="J26" s="86">
        <f>I26/I44*100</f>
        <v>0</v>
      </c>
      <c r="K26" s="74"/>
      <c r="L26" s="110" t="s">
        <v>11</v>
      </c>
      <c r="M26" s="122">
        <f>I18</f>
        <v>829</v>
      </c>
      <c r="N26" s="122">
        <f>I19</f>
        <v>521</v>
      </c>
      <c r="O26" s="122">
        <f>I20</f>
        <v>67</v>
      </c>
      <c r="Q26" s="75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</row>
    <row r="27" spans="1:29" ht="15" customHeight="1" x14ac:dyDescent="0.25">
      <c r="A27" s="285"/>
      <c r="B27" s="4" t="s">
        <v>104</v>
      </c>
      <c r="C27" s="12" t="e">
        <f>C24/C25*100</f>
        <v>#DIV/0!</v>
      </c>
      <c r="D27" s="13" t="e">
        <f>D24/D25*100</f>
        <v>#DIV/0!</v>
      </c>
      <c r="E27" s="13" t="e">
        <f>E24/E25*100</f>
        <v>#DIV/0!</v>
      </c>
      <c r="F27" s="7"/>
      <c r="G27" s="17" t="e">
        <f>G24/G25*100</f>
        <v>#DIV/0!</v>
      </c>
      <c r="H27" s="13" t="e">
        <f>H24/H25*100</f>
        <v>#DIV/0!</v>
      </c>
      <c r="I27" s="6" t="e">
        <f>I24/I25*100</f>
        <v>#DIV/0!</v>
      </c>
      <c r="J27" s="86"/>
      <c r="K27" s="74"/>
      <c r="L27" s="110" t="s">
        <v>10</v>
      </c>
      <c r="M27" s="122">
        <f>I12</f>
        <v>889</v>
      </c>
      <c r="N27" s="122">
        <f>I13</f>
        <v>440</v>
      </c>
      <c r="O27" s="122">
        <f>I14</f>
        <v>1203</v>
      </c>
      <c r="Q27" s="75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</row>
    <row r="28" spans="1:29" ht="15" customHeight="1" x14ac:dyDescent="0.25">
      <c r="A28" s="285"/>
      <c r="B28" s="4" t="s">
        <v>105</v>
      </c>
      <c r="C28" s="12" t="e">
        <f>C24/C26*100</f>
        <v>#DIV/0!</v>
      </c>
      <c r="D28" s="13" t="e">
        <f>D24/D26*100</f>
        <v>#DIV/0!</v>
      </c>
      <c r="E28" s="13" t="e">
        <f>E24/E26*100</f>
        <v>#DIV/0!</v>
      </c>
      <c r="F28" s="7"/>
      <c r="G28" s="17" t="e">
        <f>G24/G26*100</f>
        <v>#DIV/0!</v>
      </c>
      <c r="H28" s="13" t="e">
        <f>H24/H26*100</f>
        <v>#DIV/0!</v>
      </c>
      <c r="I28" s="13" t="e">
        <f>I24/I26*100</f>
        <v>#DIV/0!</v>
      </c>
      <c r="J28" s="86"/>
      <c r="K28" s="74"/>
      <c r="L28" s="110" t="s">
        <v>8</v>
      </c>
      <c r="M28" s="122">
        <f>I6</f>
        <v>928</v>
      </c>
      <c r="N28" s="122">
        <f>I7</f>
        <v>184</v>
      </c>
      <c r="O28" s="122">
        <f>I8</f>
        <v>1054</v>
      </c>
      <c r="Q28" s="75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</row>
    <row r="29" spans="1:29" ht="15" customHeight="1" thickBot="1" x14ac:dyDescent="0.3">
      <c r="A29" s="285"/>
      <c r="B29" s="11" t="s">
        <v>7</v>
      </c>
      <c r="C29" s="55" t="e">
        <f>C24/E24*100</f>
        <v>#DIV/0!</v>
      </c>
      <c r="D29" s="15" t="e">
        <f>D24/E24*100</f>
        <v>#DIV/0!</v>
      </c>
      <c r="E29" s="15" t="e">
        <f>SUM(C29:D29)</f>
        <v>#DIV/0!</v>
      </c>
      <c r="F29" s="16"/>
      <c r="G29" s="14" t="e">
        <f>G24/I24*100</f>
        <v>#DIV/0!</v>
      </c>
      <c r="H29" s="15" t="e">
        <f>H24/I24*100</f>
        <v>#DIV/0!</v>
      </c>
      <c r="I29" s="15" t="e">
        <f>SUM(G29:H29)</f>
        <v>#DIV/0!</v>
      </c>
      <c r="J29" s="89"/>
      <c r="K29" s="74"/>
      <c r="Q29" s="75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</row>
    <row r="30" spans="1:29" ht="15" customHeight="1" x14ac:dyDescent="0.25">
      <c r="A30" s="260" t="s">
        <v>13</v>
      </c>
      <c r="B30" s="39" t="s">
        <v>103</v>
      </c>
      <c r="C30" s="105">
        <f t="shared" ref="C30:J32" si="0">C6+C12+C18+C24</f>
        <v>70</v>
      </c>
      <c r="D30" s="34">
        <f t="shared" si="0"/>
        <v>127</v>
      </c>
      <c r="E30" s="34">
        <f t="shared" si="0"/>
        <v>197</v>
      </c>
      <c r="F30" s="35">
        <f t="shared" si="0"/>
        <v>87.555555555555571</v>
      </c>
      <c r="G30" s="98">
        <f t="shared" si="0"/>
        <v>496</v>
      </c>
      <c r="H30" s="34">
        <f t="shared" si="0"/>
        <v>2150</v>
      </c>
      <c r="I30" s="34">
        <f>I6+I12+I18+I24</f>
        <v>2646</v>
      </c>
      <c r="J30" s="85">
        <f t="shared" si="0"/>
        <v>81.818181818181813</v>
      </c>
      <c r="K30" s="74"/>
      <c r="Q30" s="75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</row>
    <row r="31" spans="1:29" ht="15" customHeight="1" x14ac:dyDescent="0.25">
      <c r="A31" s="261"/>
      <c r="B31" s="218" t="s">
        <v>98</v>
      </c>
      <c r="C31" s="106">
        <f t="shared" si="0"/>
        <v>44</v>
      </c>
      <c r="D31" s="56">
        <f t="shared" si="0"/>
        <v>87</v>
      </c>
      <c r="E31" s="56">
        <f t="shared" si="0"/>
        <v>131</v>
      </c>
      <c r="F31" s="57">
        <f t="shared" si="0"/>
        <v>68.94736842105263</v>
      </c>
      <c r="G31" s="100">
        <f t="shared" si="0"/>
        <v>316</v>
      </c>
      <c r="H31" s="56">
        <f t="shared" si="0"/>
        <v>829</v>
      </c>
      <c r="I31" s="56">
        <f t="shared" si="0"/>
        <v>1145</v>
      </c>
      <c r="J31" s="90">
        <f t="shared" si="0"/>
        <v>49.610051993067593</v>
      </c>
      <c r="K31" s="82"/>
      <c r="L31" s="83"/>
      <c r="M31" s="83"/>
      <c r="N31" s="83"/>
      <c r="O31" s="83"/>
      <c r="P31" s="83"/>
      <c r="Q31" s="84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</row>
    <row r="32" spans="1:29" ht="15" customHeight="1" x14ac:dyDescent="0.25">
      <c r="A32" s="261"/>
      <c r="B32" s="218" t="s">
        <v>9</v>
      </c>
      <c r="C32" s="106">
        <f t="shared" si="0"/>
        <v>338</v>
      </c>
      <c r="D32" s="56">
        <f t="shared" si="0"/>
        <v>166</v>
      </c>
      <c r="E32" s="56">
        <f t="shared" si="0"/>
        <v>504</v>
      </c>
      <c r="F32" s="57">
        <f t="shared" si="0"/>
        <v>96.000000000000014</v>
      </c>
      <c r="G32" s="100">
        <f t="shared" si="0"/>
        <v>1330</v>
      </c>
      <c r="H32" s="56">
        <f t="shared" si="0"/>
        <v>994</v>
      </c>
      <c r="I32" s="56">
        <f t="shared" si="0"/>
        <v>2324</v>
      </c>
      <c r="J32" s="90">
        <f t="shared" si="0"/>
        <v>87.532956685499059</v>
      </c>
      <c r="K32" s="82"/>
      <c r="L32" s="83"/>
      <c r="M32" s="83"/>
      <c r="N32" s="83"/>
      <c r="O32" s="83"/>
      <c r="P32" s="83"/>
      <c r="Q32" s="84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</row>
    <row r="33" spans="1:17" ht="15" customHeight="1" thickBot="1" x14ac:dyDescent="0.3">
      <c r="A33" s="261"/>
      <c r="B33" s="218" t="s">
        <v>104</v>
      </c>
      <c r="C33" s="58">
        <f>C30/C31*100</f>
        <v>159.09090909090909</v>
      </c>
      <c r="D33" s="59">
        <f>D30/D31*100</f>
        <v>145.97701149425288</v>
      </c>
      <c r="E33" s="59">
        <f>E30/E31*100</f>
        <v>150.38167938931298</v>
      </c>
      <c r="F33" s="57"/>
      <c r="G33" s="60">
        <f>G30/G31*100</f>
        <v>156.96202531645568</v>
      </c>
      <c r="H33" s="59">
        <f>H30/H31*100</f>
        <v>259.34861278648975</v>
      </c>
      <c r="I33" s="59">
        <f>I30/I31*100</f>
        <v>231.09170305676855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1"/>
      <c r="B34" s="218" t="s">
        <v>105</v>
      </c>
      <c r="C34" s="58">
        <f>C30/C32*100</f>
        <v>20.710059171597635</v>
      </c>
      <c r="D34" s="59">
        <f>D30/D32*100</f>
        <v>76.506024096385545</v>
      </c>
      <c r="E34" s="59">
        <f>E30/E32*100</f>
        <v>39.087301587301589</v>
      </c>
      <c r="F34" s="57"/>
      <c r="G34" s="60">
        <f>G30/G32*100</f>
        <v>37.29323308270677</v>
      </c>
      <c r="H34" s="59">
        <f>H30/H32*100</f>
        <v>216.29778672032191</v>
      </c>
      <c r="I34" s="59">
        <f>I30/I32*100</f>
        <v>113.85542168674698</v>
      </c>
      <c r="J34" s="57"/>
      <c r="K34" s="252" t="s">
        <v>81</v>
      </c>
      <c r="L34" s="253"/>
      <c r="M34" s="253"/>
      <c r="N34" s="253"/>
      <c r="O34" s="253"/>
      <c r="P34" s="253"/>
      <c r="Q34" s="254"/>
    </row>
    <row r="35" spans="1:17" ht="15" customHeight="1" thickBot="1" x14ac:dyDescent="0.3">
      <c r="A35" s="262"/>
      <c r="B35" s="219" t="s">
        <v>7</v>
      </c>
      <c r="C35" s="65">
        <f>C30/E30*100</f>
        <v>35.532994923857871</v>
      </c>
      <c r="D35" s="66">
        <f>D30/E30*100</f>
        <v>64.467005076142129</v>
      </c>
      <c r="E35" s="66">
        <f>SUM(C35:D35)</f>
        <v>100</v>
      </c>
      <c r="F35" s="67"/>
      <c r="G35" s="68">
        <f>G30/I30*100</f>
        <v>18.74527588813303</v>
      </c>
      <c r="H35" s="66">
        <f>H30/I30*100</f>
        <v>81.254724111866977</v>
      </c>
      <c r="I35" s="66">
        <f>SUM(G35:H35)</f>
        <v>100</v>
      </c>
      <c r="J35" s="67"/>
      <c r="K35" s="255"/>
      <c r="L35" s="256"/>
      <c r="M35" s="256"/>
      <c r="N35" s="256"/>
      <c r="O35" s="256"/>
      <c r="P35" s="256"/>
      <c r="Q35" s="257"/>
    </row>
    <row r="36" spans="1:17" ht="15" customHeight="1" x14ac:dyDescent="0.25">
      <c r="A36" s="263" t="s">
        <v>14</v>
      </c>
      <c r="B36" s="33" t="s">
        <v>103</v>
      </c>
      <c r="C36" s="105">
        <v>2</v>
      </c>
      <c r="D36" s="34">
        <v>26</v>
      </c>
      <c r="E36" s="34">
        <f>SUM(C36:D36)</f>
        <v>28</v>
      </c>
      <c r="F36" s="35">
        <f>E36/E42*100</f>
        <v>12.444444444444445</v>
      </c>
      <c r="G36" s="98">
        <v>4</v>
      </c>
      <c r="H36" s="34">
        <v>584</v>
      </c>
      <c r="I36" s="34">
        <f>G36+H36</f>
        <v>588</v>
      </c>
      <c r="J36" s="35">
        <f>I36/I42*100</f>
        <v>18.181818181818183</v>
      </c>
      <c r="K36" s="74"/>
      <c r="Q36" s="75"/>
    </row>
    <row r="37" spans="1:17" ht="15" customHeight="1" x14ac:dyDescent="0.25">
      <c r="A37" s="264"/>
      <c r="B37" s="4" t="s">
        <v>98</v>
      </c>
      <c r="C37" s="107">
        <v>12</v>
      </c>
      <c r="D37" s="27">
        <v>47</v>
      </c>
      <c r="E37" s="187">
        <f>SUM(C37:D37)</f>
        <v>59</v>
      </c>
      <c r="F37" s="28">
        <f>E37/E43*100</f>
        <v>31.05263157894737</v>
      </c>
      <c r="G37" s="99">
        <v>241</v>
      </c>
      <c r="H37" s="27">
        <v>922</v>
      </c>
      <c r="I37" s="27">
        <f>G37+H37</f>
        <v>1163</v>
      </c>
      <c r="J37" s="28">
        <f>I37/I43*100</f>
        <v>50.389948006932407</v>
      </c>
      <c r="K37" s="74"/>
      <c r="L37" s="110" t="s">
        <v>8</v>
      </c>
      <c r="M37" s="111">
        <f>J6</f>
        <v>28.695114409400123</v>
      </c>
      <c r="Q37" s="75"/>
    </row>
    <row r="38" spans="1:17" ht="15" customHeight="1" x14ac:dyDescent="0.25">
      <c r="A38" s="264"/>
      <c r="B38" s="4" t="s">
        <v>9</v>
      </c>
      <c r="C38" s="107">
        <v>5</v>
      </c>
      <c r="D38" s="27">
        <v>16</v>
      </c>
      <c r="E38" s="27">
        <f>SUM(C38:D38)</f>
        <v>21</v>
      </c>
      <c r="F38" s="28">
        <f>E38/E44*100</f>
        <v>4</v>
      </c>
      <c r="G38" s="99">
        <v>86</v>
      </c>
      <c r="H38" s="27">
        <v>245</v>
      </c>
      <c r="I38" s="27">
        <f>G38+H38</f>
        <v>331</v>
      </c>
      <c r="J38" s="28">
        <f>I38/I44*100</f>
        <v>12.467043314500941</v>
      </c>
      <c r="K38" s="74"/>
      <c r="L38" s="110" t="s">
        <v>10</v>
      </c>
      <c r="M38" s="111">
        <f>J12</f>
        <v>27.489177489177489</v>
      </c>
      <c r="Q38" s="75"/>
    </row>
    <row r="39" spans="1:17" ht="15" customHeight="1" x14ac:dyDescent="0.25">
      <c r="A39" s="264"/>
      <c r="B39" s="4" t="s">
        <v>104</v>
      </c>
      <c r="C39" s="29">
        <f>C36/C37*100</f>
        <v>16.666666666666664</v>
      </c>
      <c r="D39" s="30">
        <f>D36/D37*100</f>
        <v>55.319148936170215</v>
      </c>
      <c r="E39" s="30">
        <f>E36/E37*100</f>
        <v>47.457627118644069</v>
      </c>
      <c r="F39" s="28"/>
      <c r="G39" s="31">
        <f>G36/G37*100</f>
        <v>1.6597510373443984</v>
      </c>
      <c r="H39" s="30">
        <f>H36/H37*100</f>
        <v>63.340563991323208</v>
      </c>
      <c r="I39" s="30">
        <f>I36/I37*100</f>
        <v>50.558899398108338</v>
      </c>
      <c r="J39" s="28"/>
      <c r="K39" s="74"/>
      <c r="L39" s="110" t="s">
        <v>11</v>
      </c>
      <c r="M39" s="111">
        <f>J18</f>
        <v>25.633889919604208</v>
      </c>
      <c r="Q39" s="75"/>
    </row>
    <row r="40" spans="1:17" ht="15" customHeight="1" x14ac:dyDescent="0.25">
      <c r="A40" s="264"/>
      <c r="B40" s="4" t="s">
        <v>105</v>
      </c>
      <c r="C40" s="29">
        <f>C36/C38*100</f>
        <v>40</v>
      </c>
      <c r="D40" s="251">
        <f>D36/D38*100</f>
        <v>162.5</v>
      </c>
      <c r="E40" s="30">
        <f>E36/E38*100</f>
        <v>133.33333333333331</v>
      </c>
      <c r="F40" s="28"/>
      <c r="G40" s="31">
        <f>G36/G38*100</f>
        <v>4.6511627906976747</v>
      </c>
      <c r="H40" s="30">
        <f>H36/H38*100</f>
        <v>238.36734693877554</v>
      </c>
      <c r="I40" s="30">
        <f>I36/I38*100</f>
        <v>177.64350453172207</v>
      </c>
      <c r="J40" s="28"/>
      <c r="K40" s="74"/>
      <c r="L40" s="110" t="s">
        <v>12</v>
      </c>
      <c r="M40" s="111">
        <f>J24</f>
        <v>0</v>
      </c>
      <c r="Q40" s="75"/>
    </row>
    <row r="41" spans="1:17" ht="15" customHeight="1" thickBot="1" x14ac:dyDescent="0.3">
      <c r="A41" s="265"/>
      <c r="B41" s="220" t="s">
        <v>7</v>
      </c>
      <c r="C41" s="62">
        <f>C36/E36*100</f>
        <v>7.1428571428571423</v>
      </c>
      <c r="D41" s="63">
        <f>D36/E36*100</f>
        <v>92.857142857142861</v>
      </c>
      <c r="E41" s="63">
        <f>SUM(C41:D41)</f>
        <v>100</v>
      </c>
      <c r="F41" s="32"/>
      <c r="G41" s="64">
        <f>G36/I36*100</f>
        <v>0.68027210884353739</v>
      </c>
      <c r="H41" s="63">
        <f>H36/I36*100</f>
        <v>99.319727891156461</v>
      </c>
      <c r="I41" s="63">
        <f>SUM(G41:H41)</f>
        <v>100</v>
      </c>
      <c r="J41" s="32"/>
      <c r="K41" s="74"/>
      <c r="L41" s="110" t="s">
        <v>82</v>
      </c>
      <c r="M41" s="111">
        <f>J36</f>
        <v>18.181818181818183</v>
      </c>
      <c r="Q41" s="75"/>
    </row>
    <row r="42" spans="1:17" ht="15" customHeight="1" x14ac:dyDescent="0.25">
      <c r="A42" s="276" t="s">
        <v>79</v>
      </c>
      <c r="B42" s="61" t="s">
        <v>103</v>
      </c>
      <c r="C42" s="108">
        <f t="shared" ref="C42:D44" si="1">C30+C36</f>
        <v>72</v>
      </c>
      <c r="D42" s="69">
        <f t="shared" si="1"/>
        <v>153</v>
      </c>
      <c r="E42" s="69">
        <f>SUM(C42:D42)</f>
        <v>225</v>
      </c>
      <c r="F42" s="70">
        <f>F6+F12+F18+F24+F36</f>
        <v>100.00000000000001</v>
      </c>
      <c r="G42" s="96">
        <f>G30+G36</f>
        <v>500</v>
      </c>
      <c r="H42" s="69">
        <f t="shared" ref="G42:H44" si="2">H30+H36</f>
        <v>2734</v>
      </c>
      <c r="I42" s="69">
        <f>SUM(G42:H42)</f>
        <v>3234</v>
      </c>
      <c r="J42" s="70">
        <f>J6+J12+J18+J24+J36</f>
        <v>100</v>
      </c>
      <c r="K42" s="74"/>
      <c r="Q42" s="75"/>
    </row>
    <row r="43" spans="1:17" ht="15" customHeight="1" x14ac:dyDescent="0.25">
      <c r="A43" s="276"/>
      <c r="B43" s="40" t="s">
        <v>98</v>
      </c>
      <c r="C43" s="109">
        <f t="shared" si="1"/>
        <v>56</v>
      </c>
      <c r="D43" s="41">
        <f t="shared" si="1"/>
        <v>134</v>
      </c>
      <c r="E43" s="41">
        <f>SUM(C43:D43)</f>
        <v>190</v>
      </c>
      <c r="F43" s="42">
        <f>F31+F37</f>
        <v>100</v>
      </c>
      <c r="G43" s="97">
        <f t="shared" si="2"/>
        <v>557</v>
      </c>
      <c r="H43" s="41">
        <f t="shared" si="2"/>
        <v>1751</v>
      </c>
      <c r="I43" s="41">
        <f>SUM(G43:H43)</f>
        <v>2308</v>
      </c>
      <c r="J43" s="42">
        <f>J7+J13+J19+J25+J37</f>
        <v>100</v>
      </c>
      <c r="K43" s="74"/>
      <c r="Q43" s="75"/>
    </row>
    <row r="44" spans="1:17" ht="15" customHeight="1" x14ac:dyDescent="0.25">
      <c r="A44" s="276"/>
      <c r="B44" s="40" t="s">
        <v>9</v>
      </c>
      <c r="C44" s="109">
        <f t="shared" si="1"/>
        <v>343</v>
      </c>
      <c r="D44" s="41">
        <f t="shared" si="1"/>
        <v>182</v>
      </c>
      <c r="E44" s="41">
        <f>SUM(C44:D44)</f>
        <v>525</v>
      </c>
      <c r="F44" s="42">
        <f>F32+F38</f>
        <v>100.00000000000001</v>
      </c>
      <c r="G44" s="97">
        <f t="shared" si="2"/>
        <v>1416</v>
      </c>
      <c r="H44" s="41">
        <f t="shared" si="2"/>
        <v>1239</v>
      </c>
      <c r="I44" s="223">
        <f>SUM(G44:H44)</f>
        <v>2655</v>
      </c>
      <c r="J44" s="42">
        <f>J32+J38</f>
        <v>100</v>
      </c>
      <c r="K44" s="74"/>
      <c r="Q44" s="75"/>
    </row>
    <row r="45" spans="1:17" ht="15" customHeight="1" x14ac:dyDescent="0.25">
      <c r="A45" s="276"/>
      <c r="B45" s="40" t="s">
        <v>104</v>
      </c>
      <c r="C45" s="43">
        <f>C42/C43*100</f>
        <v>128.57142857142858</v>
      </c>
      <c r="D45" s="44">
        <f>D42/D43*100</f>
        <v>114.17910447761194</v>
      </c>
      <c r="E45" s="44">
        <f>E42/E43*100</f>
        <v>118.42105263157893</v>
      </c>
      <c r="F45" s="42"/>
      <c r="G45" s="45">
        <f>G42/G43*100</f>
        <v>89.766606822262119</v>
      </c>
      <c r="H45" s="44">
        <f>H42/H43*100</f>
        <v>156.13934894346087</v>
      </c>
      <c r="I45" s="44">
        <f>I42/I43*100</f>
        <v>140.1213171577123</v>
      </c>
      <c r="J45" s="42"/>
      <c r="K45" s="74"/>
      <c r="Q45" s="75"/>
    </row>
    <row r="46" spans="1:17" ht="15" customHeight="1" x14ac:dyDescent="0.25">
      <c r="A46" s="276"/>
      <c r="B46" s="40" t="s">
        <v>105</v>
      </c>
      <c r="C46" s="43">
        <f>C42/C44*100</f>
        <v>20.99125364431487</v>
      </c>
      <c r="D46" s="44">
        <f>D42/D44*100</f>
        <v>84.065934065934073</v>
      </c>
      <c r="E46" s="44">
        <f>E42/E44*100</f>
        <v>42.857142857142854</v>
      </c>
      <c r="F46" s="42"/>
      <c r="G46" s="45">
        <f>G42/G44*100</f>
        <v>35.310734463276837</v>
      </c>
      <c r="H46" s="44">
        <f>H42/H44*100</f>
        <v>220.66182405165455</v>
      </c>
      <c r="I46" s="44">
        <f>I42/I44*100</f>
        <v>121.80790960451976</v>
      </c>
      <c r="J46" s="42"/>
      <c r="K46" s="74"/>
      <c r="Q46" s="75"/>
    </row>
    <row r="47" spans="1:17" ht="15" customHeight="1" thickBot="1" x14ac:dyDescent="0.3">
      <c r="A47" s="277"/>
      <c r="B47" s="46" t="s">
        <v>7</v>
      </c>
      <c r="C47" s="47">
        <f>C42/E42*100</f>
        <v>32</v>
      </c>
      <c r="D47" s="48">
        <f>D42/E42*100</f>
        <v>68</v>
      </c>
      <c r="E47" s="48">
        <f>SUM(C47:D47)</f>
        <v>100</v>
      </c>
      <c r="F47" s="49"/>
      <c r="G47" s="50">
        <f>G42/I42*100</f>
        <v>15.460729746444033</v>
      </c>
      <c r="H47" s="48">
        <f>H42/I42*100</f>
        <v>84.539270253555969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12"/>
      <c r="B48" s="113"/>
      <c r="C48" s="113"/>
      <c r="D48" s="113"/>
      <c r="E48" s="113"/>
      <c r="F48" s="113"/>
      <c r="G48" s="113"/>
      <c r="H48" s="113"/>
    </row>
    <row r="49" spans="1:17" ht="15" customHeight="1" x14ac:dyDescent="0.25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</row>
    <row r="50" spans="1:17" ht="15" customHeight="1" x14ac:dyDescent="0.25">
      <c r="A50" s="114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</row>
    <row r="51" spans="1:17" ht="15" customHeight="1" x14ac:dyDescent="0.25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</row>
    <row r="52" spans="1:17" ht="15" customHeight="1" x14ac:dyDescent="0.25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</row>
    <row r="53" spans="1:17" ht="15" customHeight="1" x14ac:dyDescent="0.25">
      <c r="A53" s="114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4" spans="1:17" ht="15" customHeight="1" x14ac:dyDescent="0.25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</row>
    <row r="55" spans="1:17" ht="15" customHeight="1" x14ac:dyDescent="0.25">
      <c r="A55" s="114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</row>
    <row r="56" spans="1:17" ht="15" customHeight="1" x14ac:dyDescent="0.25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</row>
    <row r="57" spans="1:17" ht="15" customHeight="1" x14ac:dyDescent="0.25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8" spans="1:17" ht="15" customHeight="1" x14ac:dyDescent="0.25">
      <c r="A58" s="114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</row>
    <row r="59" spans="1:17" ht="15" customHeight="1" x14ac:dyDescent="0.25">
      <c r="A59" s="114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</row>
    <row r="60" spans="1:17" ht="15" customHeight="1" x14ac:dyDescent="0.25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17" ht="15" customHeight="1" x14ac:dyDescent="0.25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</row>
    <row r="62" spans="1:17" ht="15" customHeight="1" x14ac:dyDescent="0.25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</row>
    <row r="63" spans="1:17" ht="15" customHeight="1" x14ac:dyDescent="0.25">
      <c r="A63" s="114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</row>
    <row r="64" spans="1:17" ht="15" customHeight="1" x14ac:dyDescent="0.25">
      <c r="A64" s="114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</row>
    <row r="65" spans="1:17" ht="15" customHeight="1" x14ac:dyDescent="0.25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</row>
    <row r="66" spans="1:17" ht="15" customHeight="1" x14ac:dyDescent="0.25">
      <c r="A66" s="114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</row>
    <row r="67" spans="1:17" ht="15" customHeight="1" x14ac:dyDescent="0.25">
      <c r="A67" s="114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1:17" ht="15" customHeight="1" x14ac:dyDescent="0.25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1:17" ht="15" customHeight="1" x14ac:dyDescent="0.25">
      <c r="A69" s="114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</row>
    <row r="70" spans="1:17" ht="15" customHeight="1" x14ac:dyDescent="0.25">
      <c r="A70" s="114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7" ht="15" customHeight="1" x14ac:dyDescent="0.2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</row>
    <row r="72" spans="1:17" ht="15" customHeight="1" x14ac:dyDescent="0.25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4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8" zoomScaleNormal="98" zoomScaleSheetLayoutView="80" zoomScalePageLayoutView="60" workbookViewId="0">
      <selection activeCell="Q114" sqref="Q114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6" t="s">
        <v>106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</row>
    <row r="2" spans="1:44" ht="9.9499999999999993" customHeight="1" x14ac:dyDescent="0.2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</row>
    <row r="3" spans="1:44" ht="9.9499999999999993" customHeight="1" thickBot="1" x14ac:dyDescent="0.3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</row>
    <row r="4" spans="1:44" x14ac:dyDescent="0.25">
      <c r="A4" s="295" t="s">
        <v>99</v>
      </c>
      <c r="B4" s="288" t="s">
        <v>103</v>
      </c>
      <c r="C4" s="288"/>
      <c r="D4" s="288"/>
      <c r="E4" s="289" t="s">
        <v>98</v>
      </c>
      <c r="F4" s="288"/>
      <c r="G4" s="290"/>
      <c r="H4" s="288" t="s">
        <v>9</v>
      </c>
      <c r="I4" s="288"/>
      <c r="J4" s="288"/>
      <c r="K4" s="291" t="s">
        <v>104</v>
      </c>
      <c r="L4" s="292"/>
      <c r="M4" s="288" t="s">
        <v>105</v>
      </c>
      <c r="N4" s="288"/>
      <c r="O4" s="293" t="s">
        <v>100</v>
      </c>
      <c r="P4" s="294"/>
      <c r="Q4" s="129"/>
      <c r="R4" s="129"/>
      <c r="S4" s="129"/>
      <c r="T4" s="129"/>
      <c r="U4" s="129"/>
      <c r="V4" s="129"/>
      <c r="W4" s="136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</row>
    <row r="5" spans="1:44" ht="30.75" thickBot="1" x14ac:dyDescent="0.3">
      <c r="A5" s="296"/>
      <c r="B5" s="22" t="s">
        <v>15</v>
      </c>
      <c r="C5" s="23" t="s">
        <v>16</v>
      </c>
      <c r="D5" s="155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5" t="s">
        <v>17</v>
      </c>
      <c r="K5" s="24" t="s">
        <v>15</v>
      </c>
      <c r="L5" s="26" t="s">
        <v>16</v>
      </c>
      <c r="M5" s="22" t="s">
        <v>15</v>
      </c>
      <c r="N5" s="149" t="s">
        <v>16</v>
      </c>
      <c r="O5" s="24" t="s">
        <v>15</v>
      </c>
      <c r="P5" s="26" t="s">
        <v>16</v>
      </c>
      <c r="Q5" t="str">
        <f t="shared" ref="Q5:Q14" si="0">A6</f>
        <v>Ukrajina</v>
      </c>
      <c r="R5" s="130">
        <f>D6</f>
        <v>26.379440665154952</v>
      </c>
      <c r="W5" s="131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</row>
    <row r="6" spans="1:44" x14ac:dyDescent="0.25">
      <c r="A6" s="209" t="s">
        <v>90</v>
      </c>
      <c r="B6" s="151">
        <v>43</v>
      </c>
      <c r="C6" s="152">
        <v>698</v>
      </c>
      <c r="D6" s="156">
        <f t="shared" ref="D6:D37" si="1">IF($C$83&lt;&gt;0,C6/$C$83*100,0)</f>
        <v>26.379440665154952</v>
      </c>
      <c r="E6" s="153">
        <v>0</v>
      </c>
      <c r="F6" s="152">
        <v>0</v>
      </c>
      <c r="G6" s="154">
        <f t="shared" ref="G6:G37" si="2">IF($F$83&lt;&gt;0,F6/$F$83*100,0)</f>
        <v>0</v>
      </c>
      <c r="H6" s="151">
        <v>4</v>
      </c>
      <c r="I6" s="152">
        <v>6</v>
      </c>
      <c r="J6" s="156">
        <f t="shared" ref="J6:J37" si="3">IF($I$83&lt;&gt;0,I6/$I$83*100,0)</f>
        <v>0.25817555938037867</v>
      </c>
      <c r="K6" s="161" t="str">
        <f t="shared" ref="K6:K37" si="4">IF(OR(B6&lt;&gt;0)*(E6&lt;&gt;0),B6/E6*100," ")</f>
        <v xml:space="preserve"> </v>
      </c>
      <c r="L6" s="162" t="str">
        <f t="shared" ref="L6:L37" si="5">IF(OR(C6&lt;&gt;0)*(F6&lt;&gt;0),C6/F6*100," ")</f>
        <v xml:space="preserve"> </v>
      </c>
      <c r="M6" s="221">
        <f t="shared" ref="M6:M37" si="6">IF(OR(B6&lt;&gt;0)*(H6&lt;&gt;0),B6/H6*100," ")</f>
        <v>1075</v>
      </c>
      <c r="N6" s="297">
        <f t="shared" ref="N6:N37" si="7">IF(OR(C6&lt;&gt;0)*(I6&lt;&gt;0),C6/I6*100," ")</f>
        <v>11633.333333333332</v>
      </c>
      <c r="O6" s="160" t="str">
        <f>IF(OR(E6&lt;&gt;0)*(H6&lt;&gt;0),E6/H6*100," ")</f>
        <v xml:space="preserve"> </v>
      </c>
      <c r="P6" s="162" t="str">
        <f>IF(OR(F6&lt;&gt;0)*(I6&lt;&gt;0),F6/I6*100," ")</f>
        <v xml:space="preserve"> </v>
      </c>
      <c r="Q6" t="str">
        <f t="shared" si="0"/>
        <v>Hrvatska</v>
      </c>
      <c r="R6" s="130">
        <f t="shared" ref="R6:R14" si="8">D7</f>
        <v>18.74527588813303</v>
      </c>
      <c r="W6" s="131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</row>
    <row r="7" spans="1:44" x14ac:dyDescent="0.25">
      <c r="A7" s="207" t="s">
        <v>83</v>
      </c>
      <c r="B7" s="137">
        <v>70</v>
      </c>
      <c r="C7" s="138">
        <v>496</v>
      </c>
      <c r="D7" s="157">
        <f t="shared" si="1"/>
        <v>18.74527588813303</v>
      </c>
      <c r="E7" s="141">
        <v>44</v>
      </c>
      <c r="F7" s="138">
        <v>316</v>
      </c>
      <c r="G7" s="51">
        <f t="shared" si="2"/>
        <v>27.598253275109169</v>
      </c>
      <c r="H7" s="137">
        <v>338</v>
      </c>
      <c r="I7" s="138">
        <v>1330</v>
      </c>
      <c r="J7" s="156">
        <f t="shared" si="3"/>
        <v>57.228915662650607</v>
      </c>
      <c r="K7" s="161">
        <f t="shared" si="4"/>
        <v>159.09090909090909</v>
      </c>
      <c r="L7" s="162">
        <f t="shared" si="5"/>
        <v>156.96202531645568</v>
      </c>
      <c r="M7" s="52">
        <f t="shared" si="6"/>
        <v>20.710059171597635</v>
      </c>
      <c r="N7" s="53">
        <f t="shared" si="7"/>
        <v>37.29323308270677</v>
      </c>
      <c r="O7" s="160">
        <f t="shared" ref="O7:O38" si="9">IF(OR(E7&lt;&gt;0)*(H7&lt;&gt;0),E7/H7*100," ")</f>
        <v>13.017751479289942</v>
      </c>
      <c r="P7" s="162">
        <f t="shared" ref="P7:P70" si="10">IF(OR(F7&lt;&gt;0)*(I7&lt;&gt;0),F7/I7*100," ")</f>
        <v>23.759398496240603</v>
      </c>
      <c r="Q7" t="str">
        <f t="shared" si="0"/>
        <v>Ost. azijske zemlje</v>
      </c>
      <c r="R7" s="130">
        <f t="shared" si="8"/>
        <v>10.506424792139079</v>
      </c>
      <c r="W7" s="131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</row>
    <row r="8" spans="1:44" x14ac:dyDescent="0.25">
      <c r="A8" s="207" t="s">
        <v>108</v>
      </c>
      <c r="B8" s="137">
        <v>3</v>
      </c>
      <c r="C8" s="138">
        <v>278</v>
      </c>
      <c r="D8" s="157">
        <f t="shared" si="1"/>
        <v>10.506424792139079</v>
      </c>
      <c r="E8" s="141">
        <v>3</v>
      </c>
      <c r="F8" s="138">
        <v>24</v>
      </c>
      <c r="G8" s="51">
        <f t="shared" si="2"/>
        <v>2.0960698689956332</v>
      </c>
      <c r="H8" s="137">
        <v>0</v>
      </c>
      <c r="I8" s="138">
        <v>1</v>
      </c>
      <c r="J8" s="156">
        <f t="shared" si="3"/>
        <v>4.3029259896729781E-2</v>
      </c>
      <c r="K8" s="161">
        <f t="shared" si="4"/>
        <v>100</v>
      </c>
      <c r="L8" s="162">
        <f t="shared" si="5"/>
        <v>1158.3333333333335</v>
      </c>
      <c r="M8" s="52" t="str">
        <f t="shared" si="6"/>
        <v xml:space="preserve"> </v>
      </c>
      <c r="N8" s="298">
        <f t="shared" si="7"/>
        <v>27800</v>
      </c>
      <c r="O8" s="160" t="str">
        <f t="shared" si="9"/>
        <v xml:space="preserve"> </v>
      </c>
      <c r="P8" s="162">
        <f t="shared" si="10"/>
        <v>2400</v>
      </c>
      <c r="Q8" t="str">
        <f t="shared" si="0"/>
        <v>Njemačka</v>
      </c>
      <c r="R8" s="130">
        <f t="shared" si="8"/>
        <v>10.317460317460316</v>
      </c>
      <c r="W8" s="131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</row>
    <row r="9" spans="1:44" x14ac:dyDescent="0.25">
      <c r="A9" s="207" t="s">
        <v>22</v>
      </c>
      <c r="B9" s="137">
        <v>10</v>
      </c>
      <c r="C9" s="138">
        <v>273</v>
      </c>
      <c r="D9" s="157">
        <f t="shared" si="1"/>
        <v>10.317460317460316</v>
      </c>
      <c r="E9" s="141">
        <v>7</v>
      </c>
      <c r="F9" s="138">
        <v>140</v>
      </c>
      <c r="G9" s="51">
        <f t="shared" si="2"/>
        <v>12.22707423580786</v>
      </c>
      <c r="H9" s="137">
        <v>0</v>
      </c>
      <c r="I9" s="138">
        <v>16</v>
      </c>
      <c r="J9" s="156">
        <f t="shared" si="3"/>
        <v>0.6884681583476765</v>
      </c>
      <c r="K9" s="161">
        <f t="shared" si="4"/>
        <v>142.85714285714286</v>
      </c>
      <c r="L9" s="162">
        <f t="shared" si="5"/>
        <v>195</v>
      </c>
      <c r="M9" s="52" t="str">
        <f t="shared" si="6"/>
        <v xml:space="preserve"> </v>
      </c>
      <c r="N9" s="53">
        <f t="shared" si="7"/>
        <v>1706.25</v>
      </c>
      <c r="O9" s="160" t="str">
        <f t="shared" si="9"/>
        <v xml:space="preserve"> </v>
      </c>
      <c r="P9" s="162">
        <f t="shared" si="10"/>
        <v>875</v>
      </c>
      <c r="Q9" t="str">
        <f t="shared" si="0"/>
        <v>Bosna i Hercegovina</v>
      </c>
      <c r="R9" s="130">
        <f t="shared" si="8"/>
        <v>9.4482237339380202</v>
      </c>
      <c r="W9" s="131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</row>
    <row r="10" spans="1:44" x14ac:dyDescent="0.25">
      <c r="A10" s="207" t="s">
        <v>107</v>
      </c>
      <c r="B10" s="137">
        <v>13</v>
      </c>
      <c r="C10" s="138">
        <v>250</v>
      </c>
      <c r="D10" s="157">
        <f t="shared" si="1"/>
        <v>9.4482237339380202</v>
      </c>
      <c r="E10" s="141">
        <v>29</v>
      </c>
      <c r="F10" s="138">
        <v>380</v>
      </c>
      <c r="G10" s="51">
        <f t="shared" si="2"/>
        <v>33.187772925764193</v>
      </c>
      <c r="H10" s="137">
        <v>58</v>
      </c>
      <c r="I10" s="138">
        <v>348</v>
      </c>
      <c r="J10" s="156">
        <f t="shared" si="3"/>
        <v>14.974182444061961</v>
      </c>
      <c r="K10" s="161">
        <f t="shared" si="4"/>
        <v>44.827586206896555</v>
      </c>
      <c r="L10" s="162">
        <f t="shared" si="5"/>
        <v>65.789473684210535</v>
      </c>
      <c r="M10" s="52">
        <f t="shared" si="6"/>
        <v>22.413793103448278</v>
      </c>
      <c r="N10" s="53">
        <f t="shared" si="7"/>
        <v>71.839080459770116</v>
      </c>
      <c r="O10" s="160">
        <f t="shared" si="9"/>
        <v>50</v>
      </c>
      <c r="P10" s="162">
        <f t="shared" si="10"/>
        <v>109.19540229885058</v>
      </c>
      <c r="Q10" t="str">
        <f t="shared" si="0"/>
        <v>Srbija</v>
      </c>
      <c r="R10" s="130">
        <f t="shared" si="8"/>
        <v>7.2562358276643995</v>
      </c>
      <c r="W10" s="131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</row>
    <row r="11" spans="1:44" x14ac:dyDescent="0.25">
      <c r="A11" s="208" t="s">
        <v>52</v>
      </c>
      <c r="B11" s="145">
        <v>14</v>
      </c>
      <c r="C11" s="146">
        <v>192</v>
      </c>
      <c r="D11" s="158">
        <f t="shared" si="1"/>
        <v>7.2562358276643995</v>
      </c>
      <c r="E11" s="147">
        <v>0</v>
      </c>
      <c r="F11" s="146">
        <v>32</v>
      </c>
      <c r="G11" s="148">
        <f t="shared" si="2"/>
        <v>2.7947598253275108</v>
      </c>
      <c r="H11" s="145">
        <v>0</v>
      </c>
      <c r="I11" s="139">
        <v>0</v>
      </c>
      <c r="J11" s="181">
        <f t="shared" si="3"/>
        <v>0</v>
      </c>
      <c r="K11" s="226" t="str">
        <f t="shared" si="4"/>
        <v xml:space="preserve"> </v>
      </c>
      <c r="L11" s="227">
        <f t="shared" si="5"/>
        <v>600</v>
      </c>
      <c r="M11" s="228" t="str">
        <f t="shared" si="6"/>
        <v xml:space="preserve"> </v>
      </c>
      <c r="N11" s="245" t="str">
        <f t="shared" si="7"/>
        <v xml:space="preserve"> </v>
      </c>
      <c r="O11" s="246" t="str">
        <f t="shared" si="9"/>
        <v xml:space="preserve"> </v>
      </c>
      <c r="P11" s="227" t="str">
        <f t="shared" si="10"/>
        <v xml:space="preserve"> </v>
      </c>
      <c r="Q11" t="str">
        <f t="shared" si="0"/>
        <v>Austrija</v>
      </c>
      <c r="R11" s="130">
        <f t="shared" si="8"/>
        <v>6.3492063492063489</v>
      </c>
      <c r="W11" s="131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</row>
    <row r="12" spans="1:44" x14ac:dyDescent="0.25">
      <c r="A12" s="208" t="s">
        <v>28</v>
      </c>
      <c r="B12" s="145">
        <v>2</v>
      </c>
      <c r="C12" s="146">
        <v>168</v>
      </c>
      <c r="D12" s="158">
        <f t="shared" si="1"/>
        <v>6.3492063492063489</v>
      </c>
      <c r="E12" s="147">
        <v>6</v>
      </c>
      <c r="F12" s="146">
        <v>43</v>
      </c>
      <c r="G12" s="148">
        <f t="shared" si="2"/>
        <v>3.7554585152838431</v>
      </c>
      <c r="H12" s="145">
        <v>10</v>
      </c>
      <c r="I12" s="139">
        <v>146</v>
      </c>
      <c r="J12" s="181">
        <f t="shared" si="3"/>
        <v>6.2822719449225479</v>
      </c>
      <c r="K12" s="226">
        <f t="shared" si="4"/>
        <v>33.333333333333329</v>
      </c>
      <c r="L12" s="227">
        <f t="shared" si="5"/>
        <v>390.69767441860461</v>
      </c>
      <c r="M12" s="228">
        <f t="shared" si="6"/>
        <v>20</v>
      </c>
      <c r="N12" s="245">
        <f t="shared" si="7"/>
        <v>115.06849315068493</v>
      </c>
      <c r="O12" s="246">
        <f t="shared" si="9"/>
        <v>60</v>
      </c>
      <c r="P12" s="227">
        <f t="shared" si="10"/>
        <v>29.452054794520549</v>
      </c>
      <c r="Q12" t="str">
        <f t="shared" si="0"/>
        <v>Indija</v>
      </c>
      <c r="R12" s="130">
        <f t="shared" si="8"/>
        <v>4.7996976568405136</v>
      </c>
      <c r="W12" s="131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</row>
    <row r="13" spans="1:44" x14ac:dyDescent="0.25">
      <c r="A13" s="208" t="s">
        <v>63</v>
      </c>
      <c r="B13" s="145">
        <v>7</v>
      </c>
      <c r="C13" s="146">
        <v>127</v>
      </c>
      <c r="D13" s="158">
        <f t="shared" si="1"/>
        <v>4.7996976568405136</v>
      </c>
      <c r="E13" s="147">
        <v>0</v>
      </c>
      <c r="F13" s="146">
        <v>0</v>
      </c>
      <c r="G13" s="148">
        <f t="shared" si="2"/>
        <v>0</v>
      </c>
      <c r="H13" s="145">
        <v>0</v>
      </c>
      <c r="I13" s="139">
        <v>0</v>
      </c>
      <c r="J13" s="181">
        <f t="shared" si="3"/>
        <v>0</v>
      </c>
      <c r="K13" s="226" t="str">
        <f t="shared" si="4"/>
        <v xml:space="preserve"> </v>
      </c>
      <c r="L13" s="227" t="str">
        <f t="shared" si="5"/>
        <v xml:space="preserve"> </v>
      </c>
      <c r="M13" s="228" t="str">
        <f t="shared" si="6"/>
        <v xml:space="preserve"> </v>
      </c>
      <c r="N13" s="245" t="str">
        <f t="shared" si="7"/>
        <v xml:space="preserve"> </v>
      </c>
      <c r="O13" s="246" t="str">
        <f t="shared" si="9"/>
        <v xml:space="preserve"> </v>
      </c>
      <c r="P13" s="227" t="str">
        <f t="shared" si="10"/>
        <v xml:space="preserve"> </v>
      </c>
      <c r="Q13" t="str">
        <f t="shared" si="0"/>
        <v>Slovenija</v>
      </c>
      <c r="R13" s="130">
        <f t="shared" si="8"/>
        <v>2.4943310657596371</v>
      </c>
      <c r="W13" s="131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</row>
    <row r="14" spans="1:44" x14ac:dyDescent="0.25">
      <c r="A14" s="208" t="s">
        <v>20</v>
      </c>
      <c r="B14" s="145">
        <v>12</v>
      </c>
      <c r="C14" s="146">
        <v>66</v>
      </c>
      <c r="D14" s="158">
        <f t="shared" si="1"/>
        <v>2.4943310657596371</v>
      </c>
      <c r="E14" s="147">
        <v>18</v>
      </c>
      <c r="F14" s="146">
        <v>113</v>
      </c>
      <c r="G14" s="148">
        <f t="shared" si="2"/>
        <v>9.8689956331877724</v>
      </c>
      <c r="H14" s="145">
        <v>64</v>
      </c>
      <c r="I14" s="139">
        <v>167</v>
      </c>
      <c r="J14" s="181">
        <f t="shared" si="3"/>
        <v>7.1858864027538729</v>
      </c>
      <c r="K14" s="226">
        <f t="shared" si="4"/>
        <v>66.666666666666657</v>
      </c>
      <c r="L14" s="227">
        <f t="shared" si="5"/>
        <v>58.407079646017699</v>
      </c>
      <c r="M14" s="228">
        <f t="shared" si="6"/>
        <v>18.75</v>
      </c>
      <c r="N14" s="245">
        <f t="shared" si="7"/>
        <v>39.520958083832333</v>
      </c>
      <c r="O14" s="246">
        <f t="shared" si="9"/>
        <v>28.125</v>
      </c>
      <c r="P14" s="227">
        <f t="shared" si="10"/>
        <v>67.664670658682638</v>
      </c>
      <c r="Q14" t="str">
        <f t="shared" si="0"/>
        <v>Italija</v>
      </c>
      <c r="R14" s="130">
        <f t="shared" si="8"/>
        <v>1.7384731670445956</v>
      </c>
      <c r="W14" s="131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</row>
    <row r="15" spans="1:44" ht="15.75" thickBot="1" x14ac:dyDescent="0.3">
      <c r="A15" s="208" t="s">
        <v>40</v>
      </c>
      <c r="B15" s="145">
        <v>15</v>
      </c>
      <c r="C15" s="146">
        <v>46</v>
      </c>
      <c r="D15" s="158">
        <f t="shared" si="1"/>
        <v>1.7384731670445956</v>
      </c>
      <c r="E15" s="147">
        <v>0</v>
      </c>
      <c r="F15" s="146">
        <v>7</v>
      </c>
      <c r="G15" s="148">
        <f t="shared" si="2"/>
        <v>0.611353711790393</v>
      </c>
      <c r="H15" s="145">
        <v>10</v>
      </c>
      <c r="I15" s="139">
        <v>20</v>
      </c>
      <c r="J15" s="181">
        <f t="shared" si="3"/>
        <v>0.86058519793459543</v>
      </c>
      <c r="K15" s="226" t="str">
        <f t="shared" si="4"/>
        <v xml:space="preserve"> </v>
      </c>
      <c r="L15" s="227">
        <f t="shared" si="5"/>
        <v>657.14285714285711</v>
      </c>
      <c r="M15" s="228">
        <f t="shared" si="6"/>
        <v>150</v>
      </c>
      <c r="N15" s="245">
        <f t="shared" si="7"/>
        <v>229.99999999999997</v>
      </c>
      <c r="O15" s="246" t="str">
        <f t="shared" si="9"/>
        <v xml:space="preserve"> </v>
      </c>
      <c r="P15" s="227">
        <f t="shared" si="10"/>
        <v>35</v>
      </c>
      <c r="Q15" s="132"/>
      <c r="R15" s="134"/>
      <c r="S15" s="132"/>
      <c r="T15" s="132"/>
      <c r="U15" s="132"/>
      <c r="V15" s="132"/>
      <c r="W15" s="133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</row>
    <row r="16" spans="1:44" x14ac:dyDescent="0.25">
      <c r="A16" s="5" t="s">
        <v>27</v>
      </c>
      <c r="B16" s="102">
        <v>3</v>
      </c>
      <c r="C16" s="6">
        <v>33</v>
      </c>
      <c r="D16" s="159">
        <f t="shared" si="1"/>
        <v>1.2471655328798186</v>
      </c>
      <c r="E16" s="104">
        <v>0</v>
      </c>
      <c r="F16" s="6">
        <v>0</v>
      </c>
      <c r="G16" s="123">
        <f t="shared" si="2"/>
        <v>0</v>
      </c>
      <c r="H16" s="102">
        <v>8</v>
      </c>
      <c r="I16" s="6">
        <v>136</v>
      </c>
      <c r="J16" s="182">
        <f t="shared" si="3"/>
        <v>5.8519793459552494</v>
      </c>
      <c r="K16" s="225" t="str">
        <f t="shared" si="4"/>
        <v xml:space="preserve"> </v>
      </c>
      <c r="L16" s="229" t="str">
        <f t="shared" si="5"/>
        <v xml:space="preserve"> </v>
      </c>
      <c r="M16" s="124">
        <f t="shared" si="6"/>
        <v>37.5</v>
      </c>
      <c r="N16" s="125">
        <f t="shared" si="7"/>
        <v>24.264705882352942</v>
      </c>
      <c r="O16" s="230" t="str">
        <f t="shared" si="9"/>
        <v xml:space="preserve"> </v>
      </c>
      <c r="P16" s="229" t="str">
        <f t="shared" si="10"/>
        <v xml:space="preserve"> </v>
      </c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</row>
    <row r="17" spans="1:44" x14ac:dyDescent="0.25">
      <c r="A17" s="5" t="s">
        <v>45</v>
      </c>
      <c r="B17" s="102">
        <v>1</v>
      </c>
      <c r="C17" s="6">
        <v>9</v>
      </c>
      <c r="D17" s="159">
        <f t="shared" si="1"/>
        <v>0.3401360544217687</v>
      </c>
      <c r="E17" s="104">
        <v>1</v>
      </c>
      <c r="F17" s="6">
        <v>8</v>
      </c>
      <c r="G17" s="123">
        <f t="shared" si="2"/>
        <v>0.69868995633187769</v>
      </c>
      <c r="H17" s="102">
        <v>0</v>
      </c>
      <c r="I17" s="6">
        <v>22</v>
      </c>
      <c r="J17" s="182">
        <f t="shared" si="3"/>
        <v>0.94664371772805511</v>
      </c>
      <c r="K17" s="225">
        <f t="shared" si="4"/>
        <v>100</v>
      </c>
      <c r="L17" s="229">
        <f t="shared" si="5"/>
        <v>112.5</v>
      </c>
      <c r="M17" s="124" t="str">
        <f t="shared" si="6"/>
        <v xml:space="preserve"> </v>
      </c>
      <c r="N17" s="125">
        <f t="shared" si="7"/>
        <v>40.909090909090914</v>
      </c>
      <c r="O17" s="230" t="str">
        <f t="shared" si="9"/>
        <v xml:space="preserve"> </v>
      </c>
      <c r="P17" s="229">
        <f t="shared" si="10"/>
        <v>36.363636363636367</v>
      </c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</row>
    <row r="18" spans="1:44" x14ac:dyDescent="0.25">
      <c r="A18" s="5" t="s">
        <v>26</v>
      </c>
      <c r="B18" s="102">
        <v>2</v>
      </c>
      <c r="C18" s="6">
        <v>8</v>
      </c>
      <c r="D18" s="159">
        <f t="shared" si="1"/>
        <v>0.30234315948601664</v>
      </c>
      <c r="E18" s="104">
        <v>2</v>
      </c>
      <c r="F18" s="6">
        <v>4</v>
      </c>
      <c r="G18" s="123">
        <f t="shared" si="2"/>
        <v>0.34934497816593885</v>
      </c>
      <c r="H18" s="102">
        <v>0</v>
      </c>
      <c r="I18" s="6">
        <v>0</v>
      </c>
      <c r="J18" s="182">
        <f t="shared" si="3"/>
        <v>0</v>
      </c>
      <c r="K18" s="225">
        <f t="shared" si="4"/>
        <v>100</v>
      </c>
      <c r="L18" s="229">
        <f t="shared" si="5"/>
        <v>200</v>
      </c>
      <c r="M18" s="124" t="str">
        <f t="shared" si="6"/>
        <v xml:space="preserve"> </v>
      </c>
      <c r="N18" s="125" t="str">
        <f t="shared" si="7"/>
        <v xml:space="preserve"> </v>
      </c>
      <c r="O18" s="230" t="str">
        <f t="shared" si="9"/>
        <v xml:space="preserve"> </v>
      </c>
      <c r="P18" s="229" t="str">
        <f t="shared" si="10"/>
        <v xml:space="preserve"> </v>
      </c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</row>
    <row r="19" spans="1:44" x14ac:dyDescent="0.25">
      <c r="A19" s="5" t="s">
        <v>44</v>
      </c>
      <c r="B19" s="170">
        <v>2</v>
      </c>
      <c r="C19" s="140">
        <v>2</v>
      </c>
      <c r="D19" s="159">
        <f t="shared" si="1"/>
        <v>7.5585789871504161E-2</v>
      </c>
      <c r="E19" s="104">
        <v>4</v>
      </c>
      <c r="F19" s="6">
        <v>17</v>
      </c>
      <c r="G19" s="123">
        <f t="shared" si="2"/>
        <v>1.4847161572052401</v>
      </c>
      <c r="H19" s="102">
        <v>0</v>
      </c>
      <c r="I19" s="6">
        <v>55</v>
      </c>
      <c r="J19" s="182">
        <f t="shared" si="3"/>
        <v>2.3666092943201376</v>
      </c>
      <c r="K19" s="225">
        <f t="shared" si="4"/>
        <v>50</v>
      </c>
      <c r="L19" s="229">
        <f t="shared" si="5"/>
        <v>11.76470588235294</v>
      </c>
      <c r="M19" s="124" t="str">
        <f t="shared" si="6"/>
        <v xml:space="preserve"> </v>
      </c>
      <c r="N19" s="125">
        <f t="shared" si="7"/>
        <v>3.6363636363636362</v>
      </c>
      <c r="O19" s="230" t="str">
        <f t="shared" si="9"/>
        <v xml:space="preserve"> </v>
      </c>
      <c r="P19" s="229">
        <f t="shared" si="10"/>
        <v>30.909090909090907</v>
      </c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</row>
    <row r="20" spans="1:44" x14ac:dyDescent="0.25">
      <c r="A20" s="5" t="s">
        <v>59</v>
      </c>
      <c r="B20" s="170">
        <v>0</v>
      </c>
      <c r="C20" s="140">
        <v>0</v>
      </c>
      <c r="D20" s="159">
        <f t="shared" si="1"/>
        <v>0</v>
      </c>
      <c r="E20" s="104">
        <v>0</v>
      </c>
      <c r="F20" s="6">
        <v>0</v>
      </c>
      <c r="G20" s="123">
        <f t="shared" si="2"/>
        <v>0</v>
      </c>
      <c r="H20" s="102">
        <v>0</v>
      </c>
      <c r="I20" s="6">
        <v>0</v>
      </c>
      <c r="J20" s="182">
        <f t="shared" si="3"/>
        <v>0</v>
      </c>
      <c r="K20" s="225" t="str">
        <f t="shared" si="4"/>
        <v xml:space="preserve"> </v>
      </c>
      <c r="L20" s="229" t="str">
        <f t="shared" si="5"/>
        <v xml:space="preserve"> </v>
      </c>
      <c r="M20" s="124" t="str">
        <f t="shared" si="6"/>
        <v xml:space="preserve"> </v>
      </c>
      <c r="N20" s="125" t="str">
        <f t="shared" si="7"/>
        <v xml:space="preserve"> </v>
      </c>
      <c r="O20" s="230" t="str">
        <f t="shared" si="9"/>
        <v xml:space="preserve"> </v>
      </c>
      <c r="P20" s="229" t="str">
        <f t="shared" si="10"/>
        <v xml:space="preserve"> </v>
      </c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</row>
    <row r="21" spans="1:44" ht="17.25" customHeight="1" x14ac:dyDescent="0.25">
      <c r="A21" s="5" t="s">
        <v>74</v>
      </c>
      <c r="B21" s="102">
        <v>0</v>
      </c>
      <c r="C21" s="6">
        <v>0</v>
      </c>
      <c r="D21" s="159">
        <f t="shared" si="1"/>
        <v>0</v>
      </c>
      <c r="E21" s="104">
        <v>0</v>
      </c>
      <c r="F21" s="6">
        <v>0</v>
      </c>
      <c r="G21" s="123">
        <f t="shared" si="2"/>
        <v>0</v>
      </c>
      <c r="H21" s="102">
        <v>0</v>
      </c>
      <c r="I21" s="6">
        <v>0</v>
      </c>
      <c r="J21" s="182">
        <f t="shared" si="3"/>
        <v>0</v>
      </c>
      <c r="K21" s="225" t="str">
        <f t="shared" si="4"/>
        <v xml:space="preserve"> </v>
      </c>
      <c r="L21" s="229" t="str">
        <f t="shared" si="5"/>
        <v xml:space="preserve"> </v>
      </c>
      <c r="M21" s="124" t="str">
        <f t="shared" si="6"/>
        <v xml:space="preserve"> </v>
      </c>
      <c r="N21" s="125" t="str">
        <f t="shared" si="7"/>
        <v xml:space="preserve"> </v>
      </c>
      <c r="O21" s="230" t="str">
        <f t="shared" si="9"/>
        <v xml:space="preserve"> </v>
      </c>
      <c r="P21" s="229" t="str">
        <f t="shared" si="10"/>
        <v xml:space="preserve"> </v>
      </c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</row>
    <row r="22" spans="1:44" x14ac:dyDescent="0.25">
      <c r="A22" s="5" t="s">
        <v>29</v>
      </c>
      <c r="B22" s="170">
        <v>0</v>
      </c>
      <c r="C22" s="140">
        <v>0</v>
      </c>
      <c r="D22" s="159">
        <f t="shared" si="1"/>
        <v>0</v>
      </c>
      <c r="E22" s="104">
        <v>3</v>
      </c>
      <c r="F22" s="6">
        <v>18</v>
      </c>
      <c r="G22" s="123">
        <f t="shared" si="2"/>
        <v>1.572052401746725</v>
      </c>
      <c r="H22" s="102">
        <v>0</v>
      </c>
      <c r="I22" s="6">
        <v>0</v>
      </c>
      <c r="J22" s="182">
        <f t="shared" si="3"/>
        <v>0</v>
      </c>
      <c r="K22" s="225" t="str">
        <f t="shared" si="4"/>
        <v xml:space="preserve"> </v>
      </c>
      <c r="L22" s="229" t="str">
        <f t="shared" si="5"/>
        <v xml:space="preserve"> </v>
      </c>
      <c r="M22" s="124" t="str">
        <f t="shared" si="6"/>
        <v xml:space="preserve"> </v>
      </c>
      <c r="N22" s="125" t="str">
        <f t="shared" si="7"/>
        <v xml:space="preserve"> </v>
      </c>
      <c r="O22" s="230" t="str">
        <f t="shared" si="9"/>
        <v xml:space="preserve"> </v>
      </c>
      <c r="P22" s="229" t="str">
        <f t="shared" si="10"/>
        <v xml:space="preserve"> </v>
      </c>
      <c r="Q22" s="135"/>
      <c r="R22" s="231"/>
      <c r="S22" s="231"/>
      <c r="T22" s="231"/>
      <c r="U22" s="231"/>
      <c r="V22" s="231"/>
      <c r="W22" s="231"/>
      <c r="X22" s="231"/>
      <c r="Y22" s="231"/>
      <c r="Z22" s="231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</row>
    <row r="23" spans="1:44" x14ac:dyDescent="0.25">
      <c r="A23" s="5" t="s">
        <v>30</v>
      </c>
      <c r="B23" s="170">
        <v>0</v>
      </c>
      <c r="C23" s="140">
        <v>0</v>
      </c>
      <c r="D23" s="159">
        <f t="shared" si="1"/>
        <v>0</v>
      </c>
      <c r="E23" s="104">
        <v>0</v>
      </c>
      <c r="F23" s="6">
        <v>0</v>
      </c>
      <c r="G23" s="123">
        <f t="shared" si="2"/>
        <v>0</v>
      </c>
      <c r="H23" s="102">
        <v>0</v>
      </c>
      <c r="I23" s="6">
        <v>0</v>
      </c>
      <c r="J23" s="182">
        <f t="shared" si="3"/>
        <v>0</v>
      </c>
      <c r="K23" s="225" t="str">
        <f t="shared" si="4"/>
        <v xml:space="preserve"> </v>
      </c>
      <c r="L23" s="229" t="str">
        <f t="shared" si="5"/>
        <v xml:space="preserve"> </v>
      </c>
      <c r="M23" s="124" t="str">
        <f t="shared" si="6"/>
        <v xml:space="preserve"> </v>
      </c>
      <c r="N23" s="125" t="str">
        <f t="shared" si="7"/>
        <v xml:space="preserve"> </v>
      </c>
      <c r="O23" s="230" t="str">
        <f t="shared" si="9"/>
        <v xml:space="preserve"> </v>
      </c>
      <c r="P23" s="229" t="str">
        <f t="shared" si="10"/>
        <v xml:space="preserve"> </v>
      </c>
      <c r="Q23" s="135"/>
      <c r="R23" s="232"/>
      <c r="S23" s="233"/>
      <c r="T23" s="233"/>
      <c r="U23" s="234"/>
      <c r="V23" s="233"/>
      <c r="W23" s="233"/>
      <c r="X23" s="234"/>
      <c r="Y23" s="235"/>
      <c r="Z23" s="2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</row>
    <row r="24" spans="1:44" x14ac:dyDescent="0.25">
      <c r="A24" s="5" t="s">
        <v>60</v>
      </c>
      <c r="B24" s="170">
        <v>0</v>
      </c>
      <c r="C24" s="140">
        <v>0</v>
      </c>
      <c r="D24" s="159">
        <f t="shared" si="1"/>
        <v>0</v>
      </c>
      <c r="E24" s="104">
        <v>0</v>
      </c>
      <c r="F24" s="6">
        <v>0</v>
      </c>
      <c r="G24" s="123">
        <f t="shared" si="2"/>
        <v>0</v>
      </c>
      <c r="H24" s="102">
        <v>0</v>
      </c>
      <c r="I24" s="6">
        <v>0</v>
      </c>
      <c r="J24" s="182">
        <f t="shared" si="3"/>
        <v>0</v>
      </c>
      <c r="K24" s="225" t="str">
        <f t="shared" si="4"/>
        <v xml:space="preserve"> </v>
      </c>
      <c r="L24" s="229" t="str">
        <f t="shared" si="5"/>
        <v xml:space="preserve"> </v>
      </c>
      <c r="M24" s="124" t="str">
        <f t="shared" si="6"/>
        <v xml:space="preserve"> </v>
      </c>
      <c r="N24" s="125" t="str">
        <f t="shared" si="7"/>
        <v xml:space="preserve"> </v>
      </c>
      <c r="O24" s="230" t="str">
        <f t="shared" si="9"/>
        <v xml:space="preserve"> </v>
      </c>
      <c r="P24" s="229" t="str">
        <f t="shared" si="10"/>
        <v xml:space="preserve"> </v>
      </c>
      <c r="Q24" s="135"/>
      <c r="R24" s="232"/>
      <c r="S24" s="233"/>
      <c r="T24" s="233"/>
      <c r="U24" s="234"/>
      <c r="V24" s="233"/>
      <c r="W24" s="233"/>
      <c r="X24" s="234"/>
      <c r="Y24" s="235"/>
      <c r="Z24" s="2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</row>
    <row r="25" spans="1:44" x14ac:dyDescent="0.25">
      <c r="A25" s="5" t="s">
        <v>31</v>
      </c>
      <c r="B25" s="170">
        <v>0</v>
      </c>
      <c r="C25" s="140">
        <v>0</v>
      </c>
      <c r="D25" s="159">
        <f t="shared" si="1"/>
        <v>0</v>
      </c>
      <c r="E25" s="104">
        <v>0</v>
      </c>
      <c r="F25" s="6">
        <v>0</v>
      </c>
      <c r="G25" s="123">
        <f t="shared" si="2"/>
        <v>0</v>
      </c>
      <c r="H25" s="102">
        <v>0</v>
      </c>
      <c r="I25" s="6">
        <v>0</v>
      </c>
      <c r="J25" s="182">
        <f t="shared" si="3"/>
        <v>0</v>
      </c>
      <c r="K25" s="225" t="str">
        <f t="shared" si="4"/>
        <v xml:space="preserve"> </v>
      </c>
      <c r="L25" s="229" t="str">
        <f t="shared" si="5"/>
        <v xml:space="preserve"> </v>
      </c>
      <c r="M25" s="124" t="str">
        <f t="shared" si="6"/>
        <v xml:space="preserve"> </v>
      </c>
      <c r="N25" s="125" t="str">
        <f t="shared" si="7"/>
        <v xml:space="preserve"> </v>
      </c>
      <c r="O25" s="230" t="str">
        <f t="shared" si="9"/>
        <v xml:space="preserve"> </v>
      </c>
      <c r="P25" s="229" t="str">
        <f t="shared" si="10"/>
        <v xml:space="preserve"> </v>
      </c>
      <c r="Q25" s="135"/>
      <c r="R25" s="232"/>
      <c r="S25" s="233"/>
      <c r="T25" s="233"/>
      <c r="U25" s="234"/>
      <c r="V25" s="233"/>
      <c r="W25" s="233"/>
      <c r="X25" s="234"/>
      <c r="Y25" s="235"/>
      <c r="Z25" s="2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</row>
    <row r="26" spans="1:44" x14ac:dyDescent="0.25">
      <c r="A26" s="5" t="s">
        <v>32</v>
      </c>
      <c r="B26" s="170">
        <v>0</v>
      </c>
      <c r="C26" s="140">
        <v>0</v>
      </c>
      <c r="D26" s="159">
        <f t="shared" si="1"/>
        <v>0</v>
      </c>
      <c r="E26" s="104">
        <v>0</v>
      </c>
      <c r="F26" s="6">
        <v>0</v>
      </c>
      <c r="G26" s="123">
        <f t="shared" si="2"/>
        <v>0</v>
      </c>
      <c r="H26" s="102">
        <v>0</v>
      </c>
      <c r="I26" s="6">
        <v>0</v>
      </c>
      <c r="J26" s="182">
        <f t="shared" si="3"/>
        <v>0</v>
      </c>
      <c r="K26" s="225" t="str">
        <f t="shared" si="4"/>
        <v xml:space="preserve"> </v>
      </c>
      <c r="L26" s="229" t="str">
        <f t="shared" si="5"/>
        <v xml:space="preserve"> </v>
      </c>
      <c r="M26" s="124" t="str">
        <f t="shared" si="6"/>
        <v xml:space="preserve"> </v>
      </c>
      <c r="N26" s="125" t="str">
        <f t="shared" si="7"/>
        <v xml:space="preserve"> </v>
      </c>
      <c r="O26" s="230" t="str">
        <f t="shared" si="9"/>
        <v xml:space="preserve"> </v>
      </c>
      <c r="P26" s="229" t="str">
        <f t="shared" si="10"/>
        <v xml:space="preserve"> </v>
      </c>
      <c r="Q26" s="135"/>
      <c r="R26" s="232"/>
      <c r="S26" s="233"/>
      <c r="T26" s="233"/>
      <c r="U26" s="234"/>
      <c r="V26" s="233"/>
      <c r="W26" s="233"/>
      <c r="X26" s="234"/>
      <c r="Y26" s="235"/>
      <c r="Z26" s="2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</row>
    <row r="27" spans="1:44" x14ac:dyDescent="0.25">
      <c r="A27" s="5" t="s">
        <v>33</v>
      </c>
      <c r="B27" s="170">
        <v>0</v>
      </c>
      <c r="C27" s="140">
        <v>0</v>
      </c>
      <c r="D27" s="159">
        <f t="shared" si="1"/>
        <v>0</v>
      </c>
      <c r="E27" s="104">
        <v>0</v>
      </c>
      <c r="F27" s="6">
        <v>0</v>
      </c>
      <c r="G27" s="123">
        <f t="shared" si="2"/>
        <v>0</v>
      </c>
      <c r="H27" s="102">
        <v>0</v>
      </c>
      <c r="I27" s="6">
        <v>0</v>
      </c>
      <c r="J27" s="182">
        <f t="shared" si="3"/>
        <v>0</v>
      </c>
      <c r="K27" s="225" t="str">
        <f t="shared" si="4"/>
        <v xml:space="preserve"> </v>
      </c>
      <c r="L27" s="229" t="str">
        <f t="shared" si="5"/>
        <v xml:space="preserve"> </v>
      </c>
      <c r="M27" s="124" t="str">
        <f t="shared" si="6"/>
        <v xml:space="preserve"> </v>
      </c>
      <c r="N27" s="125" t="str">
        <f t="shared" si="7"/>
        <v xml:space="preserve"> </v>
      </c>
      <c r="O27" s="230" t="str">
        <f t="shared" si="9"/>
        <v xml:space="preserve"> </v>
      </c>
      <c r="P27" s="229" t="str">
        <f t="shared" si="10"/>
        <v xml:space="preserve"> </v>
      </c>
      <c r="Q27" s="135"/>
      <c r="R27" s="232"/>
      <c r="S27" s="233"/>
      <c r="T27" s="233"/>
      <c r="U27" s="234"/>
      <c r="V27" s="233"/>
      <c r="W27" s="233"/>
      <c r="X27" s="234"/>
      <c r="Y27" s="235"/>
      <c r="Z27" s="2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</row>
    <row r="28" spans="1:44" x14ac:dyDescent="0.25">
      <c r="A28" s="5" t="s">
        <v>34</v>
      </c>
      <c r="B28" s="102">
        <v>0</v>
      </c>
      <c r="C28" s="6">
        <v>0</v>
      </c>
      <c r="D28" s="159">
        <f t="shared" si="1"/>
        <v>0</v>
      </c>
      <c r="E28" s="104">
        <v>0</v>
      </c>
      <c r="F28" s="6">
        <v>3</v>
      </c>
      <c r="G28" s="123">
        <f t="shared" si="2"/>
        <v>0.26200873362445415</v>
      </c>
      <c r="H28" s="102">
        <v>1</v>
      </c>
      <c r="I28" s="6">
        <v>3</v>
      </c>
      <c r="J28" s="182">
        <f t="shared" si="3"/>
        <v>0.12908777969018934</v>
      </c>
      <c r="K28" s="225" t="str">
        <f t="shared" si="4"/>
        <v xml:space="preserve"> </v>
      </c>
      <c r="L28" s="229" t="str">
        <f t="shared" si="5"/>
        <v xml:space="preserve"> </v>
      </c>
      <c r="M28" s="124" t="str">
        <f t="shared" si="6"/>
        <v xml:space="preserve"> </v>
      </c>
      <c r="N28" s="125" t="str">
        <f t="shared" si="7"/>
        <v xml:space="preserve"> </v>
      </c>
      <c r="O28" s="230" t="str">
        <f t="shared" si="9"/>
        <v xml:space="preserve"> </v>
      </c>
      <c r="P28" s="229">
        <f t="shared" si="10"/>
        <v>100</v>
      </c>
      <c r="Q28" s="135"/>
      <c r="R28" s="232"/>
      <c r="S28" s="233"/>
      <c r="T28" s="233"/>
      <c r="U28" s="234"/>
      <c r="V28" s="233"/>
      <c r="W28" s="233"/>
      <c r="X28" s="234"/>
      <c r="Y28" s="235"/>
      <c r="Z28" s="2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</row>
    <row r="29" spans="1:44" x14ac:dyDescent="0.25">
      <c r="A29" s="5" t="s">
        <v>61</v>
      </c>
      <c r="B29" s="102">
        <v>0</v>
      </c>
      <c r="C29" s="6">
        <v>0</v>
      </c>
      <c r="D29" s="159">
        <f t="shared" si="1"/>
        <v>0</v>
      </c>
      <c r="E29" s="104">
        <v>0</v>
      </c>
      <c r="F29" s="6">
        <v>0</v>
      </c>
      <c r="G29" s="123">
        <f t="shared" si="2"/>
        <v>0</v>
      </c>
      <c r="H29" s="102">
        <v>0</v>
      </c>
      <c r="I29" s="6">
        <v>0</v>
      </c>
      <c r="J29" s="182">
        <f t="shared" si="3"/>
        <v>0</v>
      </c>
      <c r="K29" s="225" t="str">
        <f t="shared" si="4"/>
        <v xml:space="preserve"> </v>
      </c>
      <c r="L29" s="229" t="str">
        <f t="shared" si="5"/>
        <v xml:space="preserve"> </v>
      </c>
      <c r="M29" s="124" t="str">
        <f t="shared" si="6"/>
        <v xml:space="preserve"> </v>
      </c>
      <c r="N29" s="125" t="str">
        <f t="shared" si="7"/>
        <v xml:space="preserve"> </v>
      </c>
      <c r="O29" s="230" t="str">
        <f t="shared" si="9"/>
        <v xml:space="preserve"> </v>
      </c>
      <c r="P29" s="229" t="str">
        <f t="shared" si="10"/>
        <v xml:space="preserve"> </v>
      </c>
      <c r="Q29" s="135"/>
      <c r="R29" s="232"/>
      <c r="S29" s="233"/>
      <c r="T29" s="233"/>
      <c r="U29" s="234"/>
      <c r="V29" s="233"/>
      <c r="W29" s="233"/>
      <c r="X29" s="234"/>
      <c r="Y29" s="235"/>
      <c r="Z29" s="2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</row>
    <row r="30" spans="1:44" x14ac:dyDescent="0.25">
      <c r="A30" s="5" t="s">
        <v>35</v>
      </c>
      <c r="B30" s="102">
        <v>0</v>
      </c>
      <c r="C30" s="6">
        <v>0</v>
      </c>
      <c r="D30" s="159">
        <f t="shared" si="1"/>
        <v>0</v>
      </c>
      <c r="E30" s="104">
        <v>1</v>
      </c>
      <c r="F30" s="6">
        <v>1</v>
      </c>
      <c r="G30" s="123">
        <f t="shared" si="2"/>
        <v>8.7336244541484712E-2</v>
      </c>
      <c r="H30" s="102">
        <v>0</v>
      </c>
      <c r="I30" s="6">
        <v>0</v>
      </c>
      <c r="J30" s="182">
        <f t="shared" si="3"/>
        <v>0</v>
      </c>
      <c r="K30" s="225" t="str">
        <f t="shared" si="4"/>
        <v xml:space="preserve"> </v>
      </c>
      <c r="L30" s="229" t="str">
        <f t="shared" si="5"/>
        <v xml:space="preserve"> </v>
      </c>
      <c r="M30" s="124" t="str">
        <f t="shared" si="6"/>
        <v xml:space="preserve"> </v>
      </c>
      <c r="N30" s="125" t="str">
        <f t="shared" si="7"/>
        <v xml:space="preserve"> </v>
      </c>
      <c r="O30" s="230" t="str">
        <f t="shared" si="9"/>
        <v xml:space="preserve"> </v>
      </c>
      <c r="P30" s="229" t="str">
        <f t="shared" si="10"/>
        <v xml:space="preserve"> </v>
      </c>
      <c r="Q30" s="135"/>
      <c r="R30" s="232"/>
      <c r="S30" s="233"/>
      <c r="T30" s="233"/>
      <c r="U30" s="234"/>
      <c r="V30" s="233"/>
      <c r="W30" s="233"/>
      <c r="X30" s="234"/>
      <c r="Y30" s="235"/>
      <c r="Z30" s="2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</row>
    <row r="31" spans="1:44" x14ac:dyDescent="0.25">
      <c r="A31" s="5" t="s">
        <v>21</v>
      </c>
      <c r="B31" s="102">
        <v>0</v>
      </c>
      <c r="C31" s="6">
        <v>0</v>
      </c>
      <c r="D31" s="159">
        <f t="shared" si="1"/>
        <v>0</v>
      </c>
      <c r="E31" s="104">
        <v>0</v>
      </c>
      <c r="F31" s="6">
        <v>0</v>
      </c>
      <c r="G31" s="123">
        <f t="shared" si="2"/>
        <v>0</v>
      </c>
      <c r="H31" s="102">
        <v>0</v>
      </c>
      <c r="I31" s="6">
        <v>0</v>
      </c>
      <c r="J31" s="182">
        <f t="shared" si="3"/>
        <v>0</v>
      </c>
      <c r="K31" s="225" t="str">
        <f t="shared" si="4"/>
        <v xml:space="preserve"> </v>
      </c>
      <c r="L31" s="229" t="str">
        <f t="shared" si="5"/>
        <v xml:space="preserve"> </v>
      </c>
      <c r="M31" s="124" t="str">
        <f t="shared" si="6"/>
        <v xml:space="preserve"> </v>
      </c>
      <c r="N31" s="125" t="str">
        <f t="shared" si="7"/>
        <v xml:space="preserve"> </v>
      </c>
      <c r="O31" s="230" t="str">
        <f t="shared" si="9"/>
        <v xml:space="preserve"> </v>
      </c>
      <c r="P31" s="229" t="str">
        <f t="shared" si="10"/>
        <v xml:space="preserve"> </v>
      </c>
      <c r="Q31" s="135"/>
      <c r="R31" s="232"/>
      <c r="S31" s="233"/>
      <c r="T31" s="233"/>
      <c r="U31" s="234"/>
      <c r="V31" s="233"/>
      <c r="W31" s="233"/>
      <c r="X31" s="234"/>
      <c r="Y31" s="235"/>
      <c r="Z31" s="2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</row>
    <row r="32" spans="1:44" x14ac:dyDescent="0.25">
      <c r="A32" s="5" t="s">
        <v>36</v>
      </c>
      <c r="B32" s="102">
        <v>0</v>
      </c>
      <c r="C32" s="6">
        <v>0</v>
      </c>
      <c r="D32" s="159">
        <f t="shared" si="1"/>
        <v>0</v>
      </c>
      <c r="E32" s="104">
        <v>0</v>
      </c>
      <c r="F32" s="6">
        <v>0</v>
      </c>
      <c r="G32" s="123">
        <f t="shared" si="2"/>
        <v>0</v>
      </c>
      <c r="H32" s="102">
        <v>0</v>
      </c>
      <c r="I32" s="6">
        <v>0</v>
      </c>
      <c r="J32" s="182">
        <f t="shared" si="3"/>
        <v>0</v>
      </c>
      <c r="K32" s="225" t="str">
        <f t="shared" si="4"/>
        <v xml:space="preserve"> </v>
      </c>
      <c r="L32" s="229" t="str">
        <f t="shared" si="5"/>
        <v xml:space="preserve"> </v>
      </c>
      <c r="M32" s="124" t="str">
        <f t="shared" si="6"/>
        <v xml:space="preserve"> </v>
      </c>
      <c r="N32" s="125" t="str">
        <f t="shared" si="7"/>
        <v xml:space="preserve"> </v>
      </c>
      <c r="O32" s="230" t="str">
        <f t="shared" si="9"/>
        <v xml:space="preserve"> </v>
      </c>
      <c r="P32" s="229" t="str">
        <f t="shared" si="10"/>
        <v xml:space="preserve"> </v>
      </c>
      <c r="Q32" s="135"/>
      <c r="R32" s="232"/>
      <c r="S32" s="233"/>
      <c r="T32" s="233"/>
      <c r="U32" s="234"/>
      <c r="V32" s="233"/>
      <c r="W32" s="233"/>
      <c r="X32" s="234"/>
      <c r="Y32" s="235"/>
      <c r="Z32" s="2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</row>
    <row r="33" spans="1:44" x14ac:dyDescent="0.25">
      <c r="A33" s="5" t="s">
        <v>25</v>
      </c>
      <c r="B33" s="102">
        <v>0</v>
      </c>
      <c r="C33" s="6">
        <v>0</v>
      </c>
      <c r="D33" s="159">
        <f t="shared" si="1"/>
        <v>0</v>
      </c>
      <c r="E33" s="104">
        <v>0</v>
      </c>
      <c r="F33" s="6">
        <v>4</v>
      </c>
      <c r="G33" s="123">
        <f t="shared" si="2"/>
        <v>0.34934497816593885</v>
      </c>
      <c r="H33" s="102">
        <v>0</v>
      </c>
      <c r="I33" s="6">
        <v>45</v>
      </c>
      <c r="J33" s="182">
        <f t="shared" si="3"/>
        <v>1.9363166953528399</v>
      </c>
      <c r="K33" s="225" t="str">
        <f t="shared" si="4"/>
        <v xml:space="preserve"> </v>
      </c>
      <c r="L33" s="229" t="str">
        <f t="shared" si="5"/>
        <v xml:space="preserve"> </v>
      </c>
      <c r="M33" s="124" t="str">
        <f t="shared" si="6"/>
        <v xml:space="preserve"> </v>
      </c>
      <c r="N33" s="125" t="str">
        <f t="shared" si="7"/>
        <v xml:space="preserve"> </v>
      </c>
      <c r="O33" s="230" t="str">
        <f t="shared" si="9"/>
        <v xml:space="preserve"> </v>
      </c>
      <c r="P33" s="229">
        <f t="shared" si="10"/>
        <v>8.8888888888888893</v>
      </c>
      <c r="Q33" s="135"/>
      <c r="R33" s="165"/>
      <c r="S33" s="236"/>
      <c r="T33" s="236"/>
      <c r="U33" s="237"/>
      <c r="V33" s="236"/>
      <c r="W33" s="236"/>
      <c r="X33" s="238"/>
      <c r="Y33" s="239"/>
      <c r="Z33" s="239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</row>
    <row r="34" spans="1:44" x14ac:dyDescent="0.25">
      <c r="A34" s="5" t="s">
        <v>37</v>
      </c>
      <c r="B34" s="102">
        <v>0</v>
      </c>
      <c r="C34" s="6">
        <v>0</v>
      </c>
      <c r="D34" s="159">
        <f t="shared" si="1"/>
        <v>0</v>
      </c>
      <c r="E34" s="104">
        <v>0</v>
      </c>
      <c r="F34" s="6">
        <v>0</v>
      </c>
      <c r="G34" s="123">
        <f t="shared" si="2"/>
        <v>0</v>
      </c>
      <c r="H34" s="102">
        <v>0</v>
      </c>
      <c r="I34" s="6">
        <v>0</v>
      </c>
      <c r="J34" s="182">
        <f t="shared" si="3"/>
        <v>0</v>
      </c>
      <c r="K34" s="225" t="str">
        <f t="shared" si="4"/>
        <v xml:space="preserve"> </v>
      </c>
      <c r="L34" s="229" t="str">
        <f t="shared" si="5"/>
        <v xml:space="preserve"> </v>
      </c>
      <c r="M34" s="124" t="str">
        <f t="shared" si="6"/>
        <v xml:space="preserve"> </v>
      </c>
      <c r="N34" s="125" t="str">
        <f t="shared" si="7"/>
        <v xml:space="preserve"> </v>
      </c>
      <c r="O34" s="230" t="str">
        <f t="shared" si="9"/>
        <v xml:space="preserve"> </v>
      </c>
      <c r="P34" s="229" t="str">
        <f t="shared" si="10"/>
        <v xml:space="preserve"> </v>
      </c>
      <c r="Q34" s="135"/>
      <c r="R34" s="165"/>
      <c r="S34" s="240"/>
      <c r="T34" s="240"/>
      <c r="U34" s="241"/>
      <c r="V34" s="240"/>
      <c r="W34" s="240"/>
      <c r="X34" s="242"/>
      <c r="Y34" s="243"/>
      <c r="Z34" s="243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</row>
    <row r="35" spans="1:44" x14ac:dyDescent="0.25">
      <c r="A35" s="5" t="s">
        <v>85</v>
      </c>
      <c r="B35" s="102">
        <v>0</v>
      </c>
      <c r="C35" s="6">
        <v>0</v>
      </c>
      <c r="D35" s="159">
        <f t="shared" si="1"/>
        <v>0</v>
      </c>
      <c r="E35" s="104">
        <v>0</v>
      </c>
      <c r="F35" s="6">
        <v>0</v>
      </c>
      <c r="G35" s="123">
        <f t="shared" si="2"/>
        <v>0</v>
      </c>
      <c r="H35" s="102">
        <v>0</v>
      </c>
      <c r="I35" s="6">
        <v>0</v>
      </c>
      <c r="J35" s="182">
        <f t="shared" si="3"/>
        <v>0</v>
      </c>
      <c r="K35" s="225" t="str">
        <f t="shared" si="4"/>
        <v xml:space="preserve"> </v>
      </c>
      <c r="L35" s="229" t="str">
        <f t="shared" si="5"/>
        <v xml:space="preserve"> </v>
      </c>
      <c r="M35" s="124" t="str">
        <f t="shared" si="6"/>
        <v xml:space="preserve"> </v>
      </c>
      <c r="N35" s="125" t="str">
        <f t="shared" si="7"/>
        <v xml:space="preserve"> </v>
      </c>
      <c r="O35" s="230" t="str">
        <f t="shared" si="9"/>
        <v xml:space="preserve"> </v>
      </c>
      <c r="P35" s="229" t="str">
        <f t="shared" si="10"/>
        <v xml:space="preserve"> </v>
      </c>
      <c r="Q35" s="135"/>
      <c r="R35" s="165"/>
      <c r="S35" s="240"/>
      <c r="T35" s="240"/>
      <c r="U35" s="241"/>
      <c r="V35" s="240"/>
      <c r="W35" s="240"/>
      <c r="X35" s="242"/>
      <c r="Y35" s="243"/>
      <c r="Z35" s="243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</row>
    <row r="36" spans="1:44" x14ac:dyDescent="0.25">
      <c r="A36" s="5" t="s">
        <v>64</v>
      </c>
      <c r="B36" s="102">
        <v>0</v>
      </c>
      <c r="C36" s="6">
        <v>0</v>
      </c>
      <c r="D36" s="159">
        <f t="shared" si="1"/>
        <v>0</v>
      </c>
      <c r="E36" s="104">
        <v>0</v>
      </c>
      <c r="F36" s="6">
        <v>0</v>
      </c>
      <c r="G36" s="123">
        <f t="shared" si="2"/>
        <v>0</v>
      </c>
      <c r="H36" s="102">
        <v>0</v>
      </c>
      <c r="I36" s="6">
        <v>0</v>
      </c>
      <c r="J36" s="182">
        <f t="shared" si="3"/>
        <v>0</v>
      </c>
      <c r="K36" s="225" t="str">
        <f t="shared" si="4"/>
        <v xml:space="preserve"> </v>
      </c>
      <c r="L36" s="229" t="str">
        <f t="shared" si="5"/>
        <v xml:space="preserve"> </v>
      </c>
      <c r="M36" s="124" t="str">
        <f t="shared" si="6"/>
        <v xml:space="preserve"> </v>
      </c>
      <c r="N36" s="125" t="str">
        <f t="shared" si="7"/>
        <v xml:space="preserve"> </v>
      </c>
      <c r="O36" s="230" t="str">
        <f t="shared" si="9"/>
        <v xml:space="preserve"> </v>
      </c>
      <c r="P36" s="229" t="str">
        <f t="shared" si="10"/>
        <v xml:space="preserve"> </v>
      </c>
      <c r="Q36" s="135"/>
      <c r="R36" s="165"/>
      <c r="S36" s="240"/>
      <c r="T36" s="240"/>
      <c r="U36" s="241"/>
      <c r="V36" s="240"/>
      <c r="W36" s="240"/>
      <c r="X36" s="242"/>
      <c r="Y36" s="243"/>
      <c r="Z36" s="243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</row>
    <row r="37" spans="1:44" x14ac:dyDescent="0.25">
      <c r="A37" s="5" t="s">
        <v>38</v>
      </c>
      <c r="B37" s="102">
        <v>0</v>
      </c>
      <c r="C37" s="6">
        <v>0</v>
      </c>
      <c r="D37" s="159">
        <f t="shared" si="1"/>
        <v>0</v>
      </c>
      <c r="E37" s="104">
        <v>0</v>
      </c>
      <c r="F37" s="6">
        <v>0</v>
      </c>
      <c r="G37" s="123">
        <f t="shared" si="2"/>
        <v>0</v>
      </c>
      <c r="H37" s="102">
        <v>0</v>
      </c>
      <c r="I37" s="6">
        <v>0</v>
      </c>
      <c r="J37" s="182">
        <f t="shared" si="3"/>
        <v>0</v>
      </c>
      <c r="K37" s="225" t="str">
        <f t="shared" si="4"/>
        <v xml:space="preserve"> </v>
      </c>
      <c r="L37" s="229" t="str">
        <f t="shared" si="5"/>
        <v xml:space="preserve"> </v>
      </c>
      <c r="M37" s="124" t="str">
        <f t="shared" si="6"/>
        <v xml:space="preserve"> </v>
      </c>
      <c r="N37" s="125" t="str">
        <f t="shared" si="7"/>
        <v xml:space="preserve"> </v>
      </c>
      <c r="O37" s="230" t="str">
        <f t="shared" si="9"/>
        <v xml:space="preserve"> </v>
      </c>
      <c r="P37" s="229" t="str">
        <f t="shared" si="10"/>
        <v xml:space="preserve"> </v>
      </c>
      <c r="Q37" s="135"/>
      <c r="R37" s="135"/>
      <c r="S37" s="166"/>
      <c r="T37" s="166"/>
      <c r="U37" s="244"/>
      <c r="V37" s="166"/>
      <c r="W37" s="166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</row>
    <row r="38" spans="1:44" x14ac:dyDescent="0.25">
      <c r="A38" s="5" t="s">
        <v>39</v>
      </c>
      <c r="B38" s="102">
        <v>0</v>
      </c>
      <c r="C38" s="6">
        <v>0</v>
      </c>
      <c r="D38" s="159">
        <f t="shared" ref="D38:D69" si="11">IF($C$83&lt;&gt;0,C38/$C$83*100,0)</f>
        <v>0</v>
      </c>
      <c r="E38" s="104">
        <v>0</v>
      </c>
      <c r="F38" s="6">
        <v>0</v>
      </c>
      <c r="G38" s="123">
        <f t="shared" ref="G38:G69" si="12">IF($F$83&lt;&gt;0,F38/$F$83*100,0)</f>
        <v>0</v>
      </c>
      <c r="H38" s="102">
        <v>0</v>
      </c>
      <c r="I38" s="6">
        <v>0</v>
      </c>
      <c r="J38" s="182">
        <f t="shared" ref="J38:J69" si="13">IF($I$83&lt;&gt;0,I38/$I$83*100,0)</f>
        <v>0</v>
      </c>
      <c r="K38" s="225" t="str">
        <f t="shared" ref="K38:K69" si="14">IF(OR(B38&lt;&gt;0)*(E38&lt;&gt;0),B38/E38*100," ")</f>
        <v xml:space="preserve"> </v>
      </c>
      <c r="L38" s="229" t="str">
        <f t="shared" ref="L38:L69" si="15">IF(OR(C38&lt;&gt;0)*(F38&lt;&gt;0),C38/F38*100," ")</f>
        <v xml:space="preserve"> </v>
      </c>
      <c r="M38" s="124" t="str">
        <f t="shared" ref="M38:M69" si="16">IF(OR(B38&lt;&gt;0)*(H38&lt;&gt;0),B38/H38*100," ")</f>
        <v xml:space="preserve"> </v>
      </c>
      <c r="N38" s="125" t="str">
        <f t="shared" ref="N38:N69" si="17">IF(OR(C38&lt;&gt;0)*(I38&lt;&gt;0),C38/I38*100," ")</f>
        <v xml:space="preserve"> </v>
      </c>
      <c r="O38" s="230" t="str">
        <f t="shared" si="9"/>
        <v xml:space="preserve"> </v>
      </c>
      <c r="P38" s="229" t="str">
        <f t="shared" si="10"/>
        <v xml:space="preserve"> </v>
      </c>
      <c r="Q38" s="135"/>
      <c r="R38" s="135"/>
      <c r="S38" s="166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</row>
    <row r="39" spans="1:44" x14ac:dyDescent="0.25">
      <c r="A39" s="5" t="s">
        <v>65</v>
      </c>
      <c r="B39" s="102">
        <v>0</v>
      </c>
      <c r="C39" s="6">
        <v>0</v>
      </c>
      <c r="D39" s="159">
        <f t="shared" si="11"/>
        <v>0</v>
      </c>
      <c r="E39" s="104">
        <v>1</v>
      </c>
      <c r="F39" s="6">
        <v>1</v>
      </c>
      <c r="G39" s="123">
        <f t="shared" si="12"/>
        <v>8.7336244541484712E-2</v>
      </c>
      <c r="H39" s="102">
        <v>0</v>
      </c>
      <c r="I39" s="6">
        <v>0</v>
      </c>
      <c r="J39" s="182">
        <f t="shared" si="13"/>
        <v>0</v>
      </c>
      <c r="K39" s="225" t="str">
        <f t="shared" si="14"/>
        <v xml:space="preserve"> </v>
      </c>
      <c r="L39" s="229" t="str">
        <f t="shared" si="15"/>
        <v xml:space="preserve"> </v>
      </c>
      <c r="M39" s="124" t="str">
        <f t="shared" si="16"/>
        <v xml:space="preserve"> </v>
      </c>
      <c r="N39" s="125" t="str">
        <f t="shared" si="17"/>
        <v xml:space="preserve"> </v>
      </c>
      <c r="O39" s="230" t="str">
        <f t="shared" ref="O39:O70" si="18">IF(OR(E39&lt;&gt;0)*(H39&lt;&gt;0),E39/H39*100," ")</f>
        <v xml:space="preserve"> </v>
      </c>
      <c r="P39" s="229" t="str">
        <f t="shared" si="10"/>
        <v xml:space="preserve"> </v>
      </c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</row>
    <row r="40" spans="1:44" x14ac:dyDescent="0.25">
      <c r="A40" s="5" t="s">
        <v>66</v>
      </c>
      <c r="B40" s="102">
        <v>0</v>
      </c>
      <c r="C40" s="6">
        <v>0</v>
      </c>
      <c r="D40" s="159">
        <f t="shared" si="11"/>
        <v>0</v>
      </c>
      <c r="E40" s="104">
        <v>0</v>
      </c>
      <c r="F40" s="6">
        <v>0</v>
      </c>
      <c r="G40" s="123">
        <f t="shared" si="12"/>
        <v>0</v>
      </c>
      <c r="H40" s="102">
        <v>0</v>
      </c>
      <c r="I40" s="6">
        <v>0</v>
      </c>
      <c r="J40" s="182">
        <f t="shared" si="13"/>
        <v>0</v>
      </c>
      <c r="K40" s="225" t="str">
        <f t="shared" si="14"/>
        <v xml:space="preserve"> </v>
      </c>
      <c r="L40" s="229" t="str">
        <f t="shared" si="15"/>
        <v xml:space="preserve"> </v>
      </c>
      <c r="M40" s="124" t="str">
        <f t="shared" si="16"/>
        <v xml:space="preserve"> </v>
      </c>
      <c r="N40" s="125" t="str">
        <f t="shared" si="17"/>
        <v xml:space="preserve"> </v>
      </c>
      <c r="O40" s="230" t="str">
        <f t="shared" si="18"/>
        <v xml:space="preserve"> </v>
      </c>
      <c r="P40" s="229" t="str">
        <f t="shared" si="10"/>
        <v xml:space="preserve"> </v>
      </c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1:44" x14ac:dyDescent="0.25">
      <c r="A41" s="5" t="s">
        <v>67</v>
      </c>
      <c r="B41" s="102">
        <v>0</v>
      </c>
      <c r="C41" s="6">
        <v>0</v>
      </c>
      <c r="D41" s="159">
        <f t="shared" si="11"/>
        <v>0</v>
      </c>
      <c r="E41" s="104">
        <v>0</v>
      </c>
      <c r="F41" s="6">
        <v>0</v>
      </c>
      <c r="G41" s="123">
        <f t="shared" si="12"/>
        <v>0</v>
      </c>
      <c r="H41" s="102">
        <v>0</v>
      </c>
      <c r="I41" s="6">
        <v>0</v>
      </c>
      <c r="J41" s="182">
        <f t="shared" si="13"/>
        <v>0</v>
      </c>
      <c r="K41" s="225" t="str">
        <f t="shared" si="14"/>
        <v xml:space="preserve"> </v>
      </c>
      <c r="L41" s="229" t="str">
        <f t="shared" si="15"/>
        <v xml:space="preserve"> </v>
      </c>
      <c r="M41" s="124" t="str">
        <f t="shared" si="16"/>
        <v xml:space="preserve"> </v>
      </c>
      <c r="N41" s="125" t="str">
        <f t="shared" si="17"/>
        <v xml:space="preserve"> </v>
      </c>
      <c r="O41" s="230" t="str">
        <f t="shared" si="18"/>
        <v xml:space="preserve"> </v>
      </c>
      <c r="P41" s="229" t="str">
        <f t="shared" si="10"/>
        <v xml:space="preserve"> </v>
      </c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spans="1:44" x14ac:dyDescent="0.25">
      <c r="A42" s="5" t="s">
        <v>56</v>
      </c>
      <c r="B42" s="102">
        <v>0</v>
      </c>
      <c r="C42" s="6">
        <v>0</v>
      </c>
      <c r="D42" s="159">
        <f t="shared" si="11"/>
        <v>0</v>
      </c>
      <c r="E42" s="104">
        <v>0</v>
      </c>
      <c r="F42" s="6">
        <v>0</v>
      </c>
      <c r="G42" s="123">
        <f t="shared" si="12"/>
        <v>0</v>
      </c>
      <c r="H42" s="102">
        <v>0</v>
      </c>
      <c r="I42" s="6">
        <v>0</v>
      </c>
      <c r="J42" s="182">
        <f t="shared" si="13"/>
        <v>0</v>
      </c>
      <c r="K42" s="225" t="str">
        <f t="shared" si="14"/>
        <v xml:space="preserve"> </v>
      </c>
      <c r="L42" s="229" t="str">
        <f t="shared" si="15"/>
        <v xml:space="preserve"> </v>
      </c>
      <c r="M42" s="124" t="str">
        <f t="shared" si="16"/>
        <v xml:space="preserve"> </v>
      </c>
      <c r="N42" s="125" t="str">
        <f t="shared" si="17"/>
        <v xml:space="preserve"> </v>
      </c>
      <c r="O42" s="230" t="str">
        <f t="shared" si="18"/>
        <v xml:space="preserve"> </v>
      </c>
      <c r="P42" s="229" t="str">
        <f t="shared" si="10"/>
        <v xml:space="preserve"> </v>
      </c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</row>
    <row r="43" spans="1:44" x14ac:dyDescent="0.25">
      <c r="A43" s="5" t="s">
        <v>58</v>
      </c>
      <c r="B43" s="102">
        <v>0</v>
      </c>
      <c r="C43" s="6">
        <v>0</v>
      </c>
      <c r="D43" s="159">
        <f t="shared" si="11"/>
        <v>0</v>
      </c>
      <c r="E43" s="104">
        <v>0</v>
      </c>
      <c r="F43" s="6">
        <v>0</v>
      </c>
      <c r="G43" s="123">
        <f t="shared" si="12"/>
        <v>0</v>
      </c>
      <c r="H43" s="102">
        <v>0</v>
      </c>
      <c r="I43" s="6">
        <v>0</v>
      </c>
      <c r="J43" s="182">
        <f t="shared" si="13"/>
        <v>0</v>
      </c>
      <c r="K43" s="225" t="str">
        <f t="shared" si="14"/>
        <v xml:space="preserve"> </v>
      </c>
      <c r="L43" s="229" t="str">
        <f t="shared" si="15"/>
        <v xml:space="preserve"> </v>
      </c>
      <c r="M43" s="124" t="str">
        <f t="shared" si="16"/>
        <v xml:space="preserve"> </v>
      </c>
      <c r="N43" s="125" t="str">
        <f t="shared" si="17"/>
        <v xml:space="preserve"> </v>
      </c>
      <c r="O43" s="230" t="str">
        <f t="shared" si="18"/>
        <v xml:space="preserve"> </v>
      </c>
      <c r="P43" s="229" t="str">
        <f t="shared" si="10"/>
        <v xml:space="preserve"> </v>
      </c>
      <c r="Q43" s="135"/>
      <c r="R43" s="135"/>
      <c r="S43" s="224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</row>
    <row r="44" spans="1:44" x14ac:dyDescent="0.25">
      <c r="A44" s="206" t="s">
        <v>68</v>
      </c>
      <c r="B44" s="102">
        <v>0</v>
      </c>
      <c r="C44" s="6">
        <v>0</v>
      </c>
      <c r="D44" s="159">
        <f t="shared" si="11"/>
        <v>0</v>
      </c>
      <c r="E44" s="104">
        <v>0</v>
      </c>
      <c r="F44" s="6">
        <v>0</v>
      </c>
      <c r="G44" s="123">
        <f t="shared" si="12"/>
        <v>0</v>
      </c>
      <c r="H44" s="102">
        <v>0</v>
      </c>
      <c r="I44" s="6">
        <v>0</v>
      </c>
      <c r="J44" s="182">
        <f t="shared" si="13"/>
        <v>0</v>
      </c>
      <c r="K44" s="225" t="str">
        <f t="shared" si="14"/>
        <v xml:space="preserve"> </v>
      </c>
      <c r="L44" s="229" t="str">
        <f t="shared" si="15"/>
        <v xml:space="preserve"> </v>
      </c>
      <c r="M44" s="124" t="str">
        <f t="shared" si="16"/>
        <v xml:space="preserve"> </v>
      </c>
      <c r="N44" s="125" t="str">
        <f t="shared" si="17"/>
        <v xml:space="preserve"> </v>
      </c>
      <c r="O44" s="230" t="str">
        <f t="shared" si="18"/>
        <v xml:space="preserve"> </v>
      </c>
      <c r="P44" s="229" t="str">
        <f t="shared" si="10"/>
        <v xml:space="preserve"> </v>
      </c>
      <c r="Q44" s="135"/>
      <c r="R44" s="135"/>
      <c r="S44" s="224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</row>
    <row r="45" spans="1:44" x14ac:dyDescent="0.25">
      <c r="A45" s="5" t="s">
        <v>69</v>
      </c>
      <c r="B45" s="102">
        <v>0</v>
      </c>
      <c r="C45" s="6">
        <v>0</v>
      </c>
      <c r="D45" s="159">
        <f t="shared" si="11"/>
        <v>0</v>
      </c>
      <c r="E45" s="104">
        <v>0</v>
      </c>
      <c r="F45" s="6">
        <v>0</v>
      </c>
      <c r="G45" s="123">
        <f t="shared" si="12"/>
        <v>0</v>
      </c>
      <c r="H45" s="102">
        <v>0</v>
      </c>
      <c r="I45" s="6">
        <v>0</v>
      </c>
      <c r="J45" s="182">
        <f t="shared" si="13"/>
        <v>0</v>
      </c>
      <c r="K45" s="225" t="str">
        <f t="shared" si="14"/>
        <v xml:space="preserve"> </v>
      </c>
      <c r="L45" s="229" t="str">
        <f t="shared" si="15"/>
        <v xml:space="preserve"> </v>
      </c>
      <c r="M45" s="124" t="str">
        <f t="shared" si="16"/>
        <v xml:space="preserve"> </v>
      </c>
      <c r="N45" s="125" t="str">
        <f t="shared" si="17"/>
        <v xml:space="preserve"> </v>
      </c>
      <c r="O45" s="230" t="str">
        <f t="shared" si="18"/>
        <v xml:space="preserve"> </v>
      </c>
      <c r="P45" s="229" t="str">
        <f t="shared" si="10"/>
        <v xml:space="preserve"> </v>
      </c>
      <c r="Q45" s="135"/>
      <c r="R45" s="135"/>
      <c r="S45" s="224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</row>
    <row r="46" spans="1:44" x14ac:dyDescent="0.25">
      <c r="A46" s="5" t="s">
        <v>91</v>
      </c>
      <c r="B46" s="102">
        <v>0</v>
      </c>
      <c r="C46" s="6">
        <v>0</v>
      </c>
      <c r="D46" s="159">
        <f t="shared" si="11"/>
        <v>0</v>
      </c>
      <c r="E46" s="104">
        <v>0</v>
      </c>
      <c r="F46" s="6">
        <v>0</v>
      </c>
      <c r="G46" s="123">
        <f t="shared" si="12"/>
        <v>0</v>
      </c>
      <c r="H46" s="102">
        <v>0</v>
      </c>
      <c r="I46" s="6">
        <v>0</v>
      </c>
      <c r="J46" s="182">
        <f t="shared" si="13"/>
        <v>0</v>
      </c>
      <c r="K46" s="225" t="str">
        <f t="shared" si="14"/>
        <v xml:space="preserve"> </v>
      </c>
      <c r="L46" s="229" t="str">
        <f t="shared" si="15"/>
        <v xml:space="preserve"> </v>
      </c>
      <c r="M46" s="124" t="str">
        <f t="shared" si="16"/>
        <v xml:space="preserve"> </v>
      </c>
      <c r="N46" s="125" t="str">
        <f t="shared" si="17"/>
        <v xml:space="preserve"> </v>
      </c>
      <c r="O46" s="230" t="str">
        <f t="shared" si="18"/>
        <v xml:space="preserve"> </v>
      </c>
      <c r="P46" s="229" t="str">
        <f t="shared" si="10"/>
        <v xml:space="preserve"> </v>
      </c>
      <c r="Q46" s="135"/>
      <c r="R46" s="135"/>
      <c r="S46" s="224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</row>
    <row r="47" spans="1:44" x14ac:dyDescent="0.25">
      <c r="A47" s="5" t="s">
        <v>70</v>
      </c>
      <c r="B47" s="102">
        <v>0</v>
      </c>
      <c r="C47" s="6">
        <v>0</v>
      </c>
      <c r="D47" s="159">
        <f t="shared" si="11"/>
        <v>0</v>
      </c>
      <c r="E47" s="104">
        <v>6</v>
      </c>
      <c r="F47" s="6">
        <v>12</v>
      </c>
      <c r="G47" s="123">
        <f t="shared" si="12"/>
        <v>1.0480349344978166</v>
      </c>
      <c r="H47" s="102">
        <v>0</v>
      </c>
      <c r="I47" s="6">
        <v>0</v>
      </c>
      <c r="J47" s="182">
        <f t="shared" si="13"/>
        <v>0</v>
      </c>
      <c r="K47" s="225" t="str">
        <f t="shared" si="14"/>
        <v xml:space="preserve"> </v>
      </c>
      <c r="L47" s="229" t="str">
        <f t="shared" si="15"/>
        <v xml:space="preserve"> </v>
      </c>
      <c r="M47" s="124" t="str">
        <f t="shared" si="16"/>
        <v xml:space="preserve"> </v>
      </c>
      <c r="N47" s="125" t="str">
        <f t="shared" si="17"/>
        <v xml:space="preserve"> </v>
      </c>
      <c r="O47" s="230" t="str">
        <f t="shared" si="18"/>
        <v xml:space="preserve"> </v>
      </c>
      <c r="P47" s="229" t="str">
        <f t="shared" si="10"/>
        <v xml:space="preserve"> </v>
      </c>
      <c r="Q47" s="135"/>
      <c r="R47" s="135"/>
      <c r="S47" s="224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</row>
    <row r="48" spans="1:44" x14ac:dyDescent="0.25">
      <c r="A48" s="5" t="s">
        <v>18</v>
      </c>
      <c r="B48" s="102">
        <v>0</v>
      </c>
      <c r="C48" s="6">
        <v>0</v>
      </c>
      <c r="D48" s="159">
        <f t="shared" si="11"/>
        <v>0</v>
      </c>
      <c r="E48" s="104">
        <v>0</v>
      </c>
      <c r="F48" s="6">
        <v>0</v>
      </c>
      <c r="G48" s="123">
        <f t="shared" si="12"/>
        <v>0</v>
      </c>
      <c r="H48" s="102">
        <v>0</v>
      </c>
      <c r="I48" s="6">
        <v>0</v>
      </c>
      <c r="J48" s="182">
        <f t="shared" si="13"/>
        <v>0</v>
      </c>
      <c r="K48" s="225" t="str">
        <f t="shared" si="14"/>
        <v xml:space="preserve"> </v>
      </c>
      <c r="L48" s="229" t="str">
        <f t="shared" si="15"/>
        <v xml:space="preserve"> </v>
      </c>
      <c r="M48" s="124" t="str">
        <f t="shared" si="16"/>
        <v xml:space="preserve"> </v>
      </c>
      <c r="N48" s="125" t="str">
        <f t="shared" si="17"/>
        <v xml:space="preserve"> </v>
      </c>
      <c r="O48" s="230" t="str">
        <f t="shared" si="18"/>
        <v xml:space="preserve"> </v>
      </c>
      <c r="P48" s="229" t="str">
        <f t="shared" si="10"/>
        <v xml:space="preserve"> </v>
      </c>
      <c r="Q48" s="135"/>
      <c r="R48" s="135"/>
      <c r="S48" s="224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</row>
    <row r="49" spans="1:44" ht="17.25" customHeight="1" x14ac:dyDescent="0.25">
      <c r="A49" s="5" t="s">
        <v>71</v>
      </c>
      <c r="B49" s="102">
        <v>0</v>
      </c>
      <c r="C49" s="6">
        <v>0</v>
      </c>
      <c r="D49" s="159">
        <f t="shared" si="11"/>
        <v>0</v>
      </c>
      <c r="E49" s="104">
        <v>0</v>
      </c>
      <c r="F49" s="6">
        <v>0</v>
      </c>
      <c r="G49" s="123">
        <f t="shared" si="12"/>
        <v>0</v>
      </c>
      <c r="H49" s="102">
        <v>0</v>
      </c>
      <c r="I49" s="6">
        <v>0</v>
      </c>
      <c r="J49" s="182">
        <f t="shared" si="13"/>
        <v>0</v>
      </c>
      <c r="K49" s="225" t="str">
        <f t="shared" si="14"/>
        <v xml:space="preserve"> </v>
      </c>
      <c r="L49" s="229" t="str">
        <f t="shared" si="15"/>
        <v xml:space="preserve"> </v>
      </c>
      <c r="M49" s="124" t="str">
        <f t="shared" si="16"/>
        <v xml:space="preserve"> </v>
      </c>
      <c r="N49" s="125" t="str">
        <f t="shared" si="17"/>
        <v xml:space="preserve"> </v>
      </c>
      <c r="O49" s="230" t="str">
        <f t="shared" si="18"/>
        <v xml:space="preserve"> </v>
      </c>
      <c r="P49" s="229" t="str">
        <f t="shared" si="10"/>
        <v xml:space="preserve"> </v>
      </c>
      <c r="Q49" s="135"/>
      <c r="R49" s="135"/>
      <c r="S49" s="224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</row>
    <row r="50" spans="1:44" x14ac:dyDescent="0.25">
      <c r="A50" s="5" t="s">
        <v>41</v>
      </c>
      <c r="B50" s="102">
        <v>0</v>
      </c>
      <c r="C50" s="6">
        <v>0</v>
      </c>
      <c r="D50" s="159">
        <f t="shared" si="11"/>
        <v>0</v>
      </c>
      <c r="E50" s="104">
        <v>0</v>
      </c>
      <c r="F50" s="6">
        <v>0</v>
      </c>
      <c r="G50" s="123">
        <f t="shared" si="12"/>
        <v>0</v>
      </c>
      <c r="H50" s="102">
        <v>0</v>
      </c>
      <c r="I50" s="6">
        <v>0</v>
      </c>
      <c r="J50" s="182">
        <f t="shared" si="13"/>
        <v>0</v>
      </c>
      <c r="K50" s="225" t="str">
        <f t="shared" si="14"/>
        <v xml:space="preserve"> </v>
      </c>
      <c r="L50" s="229" t="str">
        <f t="shared" si="15"/>
        <v xml:space="preserve"> </v>
      </c>
      <c r="M50" s="124" t="str">
        <f t="shared" si="16"/>
        <v xml:space="preserve"> </v>
      </c>
      <c r="N50" s="125" t="str">
        <f t="shared" si="17"/>
        <v xml:space="preserve"> </v>
      </c>
      <c r="O50" s="230" t="str">
        <f t="shared" si="18"/>
        <v xml:space="preserve"> </v>
      </c>
      <c r="P50" s="229" t="str">
        <f t="shared" si="10"/>
        <v xml:space="preserve"> </v>
      </c>
      <c r="Q50" s="135"/>
      <c r="R50" s="135"/>
      <c r="S50" s="224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</row>
    <row r="51" spans="1:44" x14ac:dyDescent="0.25">
      <c r="A51" s="5" t="s">
        <v>42</v>
      </c>
      <c r="B51" s="102">
        <v>0</v>
      </c>
      <c r="C51" s="6">
        <v>0</v>
      </c>
      <c r="D51" s="159">
        <f t="shared" si="11"/>
        <v>0</v>
      </c>
      <c r="E51" s="104">
        <v>0</v>
      </c>
      <c r="F51" s="6">
        <v>0</v>
      </c>
      <c r="G51" s="123">
        <f t="shared" si="12"/>
        <v>0</v>
      </c>
      <c r="H51" s="102">
        <v>0</v>
      </c>
      <c r="I51" s="6">
        <v>0</v>
      </c>
      <c r="J51" s="182">
        <f t="shared" si="13"/>
        <v>0</v>
      </c>
      <c r="K51" s="225" t="str">
        <f t="shared" si="14"/>
        <v xml:space="preserve"> </v>
      </c>
      <c r="L51" s="229" t="str">
        <f t="shared" si="15"/>
        <v xml:space="preserve"> </v>
      </c>
      <c r="M51" s="124" t="str">
        <f t="shared" si="16"/>
        <v xml:space="preserve"> </v>
      </c>
      <c r="N51" s="125" t="str">
        <f t="shared" si="17"/>
        <v xml:space="preserve"> </v>
      </c>
      <c r="O51" s="230" t="str">
        <f t="shared" si="18"/>
        <v xml:space="preserve"> </v>
      </c>
      <c r="P51" s="229" t="str">
        <f t="shared" si="10"/>
        <v xml:space="preserve"> </v>
      </c>
      <c r="Q51" s="135"/>
      <c r="R51" s="135"/>
      <c r="S51" s="224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</row>
    <row r="52" spans="1:44" x14ac:dyDescent="0.25">
      <c r="A52" s="5" t="s">
        <v>43</v>
      </c>
      <c r="B52" s="102">
        <v>0</v>
      </c>
      <c r="C52" s="6">
        <v>0</v>
      </c>
      <c r="D52" s="159">
        <f t="shared" si="11"/>
        <v>0</v>
      </c>
      <c r="E52" s="104">
        <v>0</v>
      </c>
      <c r="F52" s="6">
        <v>0</v>
      </c>
      <c r="G52" s="123">
        <f t="shared" si="12"/>
        <v>0</v>
      </c>
      <c r="H52" s="102">
        <v>0</v>
      </c>
      <c r="I52" s="6">
        <v>0</v>
      </c>
      <c r="J52" s="182">
        <f t="shared" si="13"/>
        <v>0</v>
      </c>
      <c r="K52" s="225" t="str">
        <f t="shared" si="14"/>
        <v xml:space="preserve"> </v>
      </c>
      <c r="L52" s="229" t="str">
        <f t="shared" si="15"/>
        <v xml:space="preserve"> </v>
      </c>
      <c r="M52" s="124" t="str">
        <f t="shared" si="16"/>
        <v xml:space="preserve"> </v>
      </c>
      <c r="N52" s="125" t="str">
        <f t="shared" si="17"/>
        <v xml:space="preserve"> </v>
      </c>
      <c r="O52" s="230" t="str">
        <f t="shared" si="18"/>
        <v xml:space="preserve"> </v>
      </c>
      <c r="P52" s="229" t="str">
        <f t="shared" si="10"/>
        <v xml:space="preserve"> </v>
      </c>
      <c r="Q52" s="135"/>
      <c r="R52" s="135"/>
      <c r="S52" s="224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</row>
    <row r="53" spans="1:44" x14ac:dyDescent="0.25">
      <c r="A53" s="5" t="s">
        <v>84</v>
      </c>
      <c r="B53" s="102">
        <v>0</v>
      </c>
      <c r="C53" s="6">
        <v>0</v>
      </c>
      <c r="D53" s="159">
        <f t="shared" si="11"/>
        <v>0</v>
      </c>
      <c r="E53" s="104">
        <v>0</v>
      </c>
      <c r="F53" s="6">
        <v>0</v>
      </c>
      <c r="G53" s="123">
        <f t="shared" si="12"/>
        <v>0</v>
      </c>
      <c r="H53" s="102">
        <v>0</v>
      </c>
      <c r="I53" s="6">
        <v>0</v>
      </c>
      <c r="J53" s="182">
        <f t="shared" si="13"/>
        <v>0</v>
      </c>
      <c r="K53" s="225" t="str">
        <f t="shared" si="14"/>
        <v xml:space="preserve"> </v>
      </c>
      <c r="L53" s="229" t="str">
        <f t="shared" si="15"/>
        <v xml:space="preserve"> </v>
      </c>
      <c r="M53" s="124" t="str">
        <f t="shared" si="16"/>
        <v xml:space="preserve"> </v>
      </c>
      <c r="N53" s="125" t="str">
        <f t="shared" si="17"/>
        <v xml:space="preserve"> </v>
      </c>
      <c r="O53" s="230" t="str">
        <f t="shared" si="18"/>
        <v xml:space="preserve"> </v>
      </c>
      <c r="P53" s="229" t="str">
        <f t="shared" si="10"/>
        <v xml:space="preserve"> </v>
      </c>
      <c r="Q53" s="135"/>
      <c r="R53" s="135"/>
      <c r="S53" s="166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</row>
    <row r="54" spans="1:44" ht="17.25" customHeight="1" x14ac:dyDescent="0.25">
      <c r="A54" s="5" t="s">
        <v>86</v>
      </c>
      <c r="B54" s="102">
        <v>0</v>
      </c>
      <c r="C54" s="6">
        <v>0</v>
      </c>
      <c r="D54" s="159">
        <f t="shared" si="11"/>
        <v>0</v>
      </c>
      <c r="E54" s="104">
        <v>0</v>
      </c>
      <c r="F54" s="6">
        <v>0</v>
      </c>
      <c r="G54" s="123">
        <f t="shared" si="12"/>
        <v>0</v>
      </c>
      <c r="H54" s="102">
        <v>0</v>
      </c>
      <c r="I54" s="6">
        <v>0</v>
      </c>
      <c r="J54" s="182">
        <f t="shared" si="13"/>
        <v>0</v>
      </c>
      <c r="K54" s="225" t="str">
        <f t="shared" si="14"/>
        <v xml:space="preserve"> </v>
      </c>
      <c r="L54" s="229" t="str">
        <f t="shared" si="15"/>
        <v xml:space="preserve"> </v>
      </c>
      <c r="M54" s="124" t="str">
        <f t="shared" si="16"/>
        <v xml:space="preserve"> </v>
      </c>
      <c r="N54" s="125" t="str">
        <f t="shared" si="17"/>
        <v xml:space="preserve"> </v>
      </c>
      <c r="O54" s="230" t="str">
        <f t="shared" si="18"/>
        <v xml:space="preserve"> </v>
      </c>
      <c r="P54" s="229" t="str">
        <f t="shared" si="10"/>
        <v xml:space="preserve"> </v>
      </c>
      <c r="Q54" s="135"/>
      <c r="R54" s="135"/>
      <c r="S54" s="166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</row>
    <row r="55" spans="1:44" x14ac:dyDescent="0.25">
      <c r="A55" s="5" t="s">
        <v>46</v>
      </c>
      <c r="B55" s="102">
        <v>0</v>
      </c>
      <c r="C55" s="6">
        <v>0</v>
      </c>
      <c r="D55" s="159">
        <f t="shared" si="11"/>
        <v>0</v>
      </c>
      <c r="E55" s="104">
        <v>0</v>
      </c>
      <c r="F55" s="6">
        <v>0</v>
      </c>
      <c r="G55" s="123">
        <f t="shared" si="12"/>
        <v>0</v>
      </c>
      <c r="H55" s="102">
        <v>0</v>
      </c>
      <c r="I55" s="6">
        <v>0</v>
      </c>
      <c r="J55" s="182">
        <f t="shared" si="13"/>
        <v>0</v>
      </c>
      <c r="K55" s="225" t="str">
        <f t="shared" si="14"/>
        <v xml:space="preserve"> </v>
      </c>
      <c r="L55" s="229" t="str">
        <f t="shared" si="15"/>
        <v xml:space="preserve"> </v>
      </c>
      <c r="M55" s="124" t="str">
        <f t="shared" si="16"/>
        <v xml:space="preserve"> </v>
      </c>
      <c r="N55" s="125" t="str">
        <f t="shared" si="17"/>
        <v xml:space="preserve"> </v>
      </c>
      <c r="O55" s="230" t="str">
        <f t="shared" si="18"/>
        <v xml:space="preserve"> </v>
      </c>
      <c r="P55" s="229" t="str">
        <f t="shared" si="10"/>
        <v xml:space="preserve"> </v>
      </c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</row>
    <row r="56" spans="1:44" x14ac:dyDescent="0.25">
      <c r="A56" s="5" t="s">
        <v>57</v>
      </c>
      <c r="B56" s="102">
        <v>0</v>
      </c>
      <c r="C56" s="6">
        <v>0</v>
      </c>
      <c r="D56" s="159">
        <f t="shared" si="11"/>
        <v>0</v>
      </c>
      <c r="E56" s="104">
        <v>0</v>
      </c>
      <c r="F56" s="6">
        <v>0</v>
      </c>
      <c r="G56" s="123">
        <f t="shared" si="12"/>
        <v>0</v>
      </c>
      <c r="H56" s="102">
        <v>0</v>
      </c>
      <c r="I56" s="6">
        <v>0</v>
      </c>
      <c r="J56" s="182">
        <f t="shared" si="13"/>
        <v>0</v>
      </c>
      <c r="K56" s="225" t="str">
        <f t="shared" si="14"/>
        <v xml:space="preserve"> </v>
      </c>
      <c r="L56" s="229" t="str">
        <f t="shared" si="15"/>
        <v xml:space="preserve"> </v>
      </c>
      <c r="M56" s="124" t="str">
        <f t="shared" si="16"/>
        <v xml:space="preserve"> </v>
      </c>
      <c r="N56" s="125" t="str">
        <f t="shared" si="17"/>
        <v xml:space="preserve"> </v>
      </c>
      <c r="O56" s="230" t="str">
        <f t="shared" si="18"/>
        <v xml:space="preserve"> </v>
      </c>
      <c r="P56" s="229" t="str">
        <f t="shared" si="10"/>
        <v xml:space="preserve"> </v>
      </c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</row>
    <row r="57" spans="1:44" x14ac:dyDescent="0.25">
      <c r="A57" s="5" t="s">
        <v>62</v>
      </c>
      <c r="B57" s="102">
        <v>0</v>
      </c>
      <c r="C57" s="6">
        <v>0</v>
      </c>
      <c r="D57" s="159">
        <f t="shared" si="11"/>
        <v>0</v>
      </c>
      <c r="E57" s="104">
        <v>0</v>
      </c>
      <c r="F57" s="6">
        <v>0</v>
      </c>
      <c r="G57" s="123">
        <f t="shared" si="12"/>
        <v>0</v>
      </c>
      <c r="H57" s="102">
        <v>0</v>
      </c>
      <c r="I57" s="6">
        <v>0</v>
      </c>
      <c r="J57" s="182">
        <f t="shared" si="13"/>
        <v>0</v>
      </c>
      <c r="K57" s="225" t="str">
        <f t="shared" si="14"/>
        <v xml:space="preserve"> </v>
      </c>
      <c r="L57" s="229" t="str">
        <f t="shared" si="15"/>
        <v xml:space="preserve"> </v>
      </c>
      <c r="M57" s="124" t="str">
        <f t="shared" si="16"/>
        <v xml:space="preserve"> </v>
      </c>
      <c r="N57" s="125" t="str">
        <f t="shared" si="17"/>
        <v xml:space="preserve"> </v>
      </c>
      <c r="O57" s="230" t="str">
        <f t="shared" si="18"/>
        <v xml:space="preserve"> </v>
      </c>
      <c r="P57" s="229" t="str">
        <f t="shared" si="10"/>
        <v xml:space="preserve"> </v>
      </c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</row>
    <row r="58" spans="1:44" x14ac:dyDescent="0.25">
      <c r="A58" s="5" t="s">
        <v>47</v>
      </c>
      <c r="B58" s="102">
        <v>0</v>
      </c>
      <c r="C58" s="6">
        <v>0</v>
      </c>
      <c r="D58" s="159">
        <f t="shared" si="11"/>
        <v>0</v>
      </c>
      <c r="E58" s="104">
        <v>2</v>
      </c>
      <c r="F58" s="6">
        <v>6</v>
      </c>
      <c r="G58" s="123">
        <f t="shared" si="12"/>
        <v>0.5240174672489083</v>
      </c>
      <c r="H58" s="102">
        <v>0</v>
      </c>
      <c r="I58" s="6">
        <v>0</v>
      </c>
      <c r="J58" s="182">
        <f t="shared" si="13"/>
        <v>0</v>
      </c>
      <c r="K58" s="225" t="str">
        <f t="shared" si="14"/>
        <v xml:space="preserve"> </v>
      </c>
      <c r="L58" s="229" t="str">
        <f t="shared" si="15"/>
        <v xml:space="preserve"> </v>
      </c>
      <c r="M58" s="124" t="str">
        <f t="shared" si="16"/>
        <v xml:space="preserve"> </v>
      </c>
      <c r="N58" s="125" t="str">
        <f t="shared" si="17"/>
        <v xml:space="preserve"> </v>
      </c>
      <c r="O58" s="230" t="str">
        <f t="shared" si="18"/>
        <v xml:space="preserve"> </v>
      </c>
      <c r="P58" s="229" t="str">
        <f t="shared" si="10"/>
        <v xml:space="preserve"> </v>
      </c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</row>
    <row r="59" spans="1:44" ht="17.25" customHeight="1" x14ac:dyDescent="0.25">
      <c r="A59" s="5" t="s">
        <v>23</v>
      </c>
      <c r="B59" s="102">
        <v>0</v>
      </c>
      <c r="C59" s="6">
        <v>0</v>
      </c>
      <c r="D59" s="159">
        <f t="shared" si="11"/>
        <v>0</v>
      </c>
      <c r="E59" s="104">
        <v>0</v>
      </c>
      <c r="F59" s="6">
        <v>0</v>
      </c>
      <c r="G59" s="123">
        <f t="shared" si="12"/>
        <v>0</v>
      </c>
      <c r="H59" s="102">
        <v>0</v>
      </c>
      <c r="I59" s="6">
        <v>0</v>
      </c>
      <c r="J59" s="182">
        <f t="shared" si="13"/>
        <v>0</v>
      </c>
      <c r="K59" s="225" t="str">
        <f t="shared" si="14"/>
        <v xml:space="preserve"> </v>
      </c>
      <c r="L59" s="229" t="str">
        <f t="shared" si="15"/>
        <v xml:space="preserve"> </v>
      </c>
      <c r="M59" s="124" t="str">
        <f t="shared" si="16"/>
        <v xml:space="preserve"> </v>
      </c>
      <c r="N59" s="125" t="str">
        <f t="shared" si="17"/>
        <v xml:space="preserve"> </v>
      </c>
      <c r="O59" s="230" t="str">
        <f t="shared" si="18"/>
        <v xml:space="preserve"> </v>
      </c>
      <c r="P59" s="229" t="str">
        <f t="shared" si="10"/>
        <v xml:space="preserve"> </v>
      </c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</row>
    <row r="60" spans="1:44" x14ac:dyDescent="0.25">
      <c r="A60" s="5" t="s">
        <v>75</v>
      </c>
      <c r="B60" s="102">
        <v>0</v>
      </c>
      <c r="C60" s="6">
        <v>0</v>
      </c>
      <c r="D60" s="159">
        <f t="shared" si="11"/>
        <v>0</v>
      </c>
      <c r="E60" s="104">
        <v>0</v>
      </c>
      <c r="F60" s="6">
        <v>0</v>
      </c>
      <c r="G60" s="123">
        <f t="shared" si="12"/>
        <v>0</v>
      </c>
      <c r="H60" s="102">
        <v>0</v>
      </c>
      <c r="I60" s="6">
        <v>0</v>
      </c>
      <c r="J60" s="182">
        <f t="shared" si="13"/>
        <v>0</v>
      </c>
      <c r="K60" s="225" t="str">
        <f t="shared" si="14"/>
        <v xml:space="preserve"> </v>
      </c>
      <c r="L60" s="229" t="str">
        <f t="shared" si="15"/>
        <v xml:space="preserve"> </v>
      </c>
      <c r="M60" s="124" t="str">
        <f t="shared" si="16"/>
        <v xml:space="preserve"> </v>
      </c>
      <c r="N60" s="125" t="str">
        <f t="shared" si="17"/>
        <v xml:space="preserve"> </v>
      </c>
      <c r="O60" s="230" t="str">
        <f t="shared" si="18"/>
        <v xml:space="preserve"> </v>
      </c>
      <c r="P60" s="229" t="str">
        <f t="shared" si="10"/>
        <v xml:space="preserve"> </v>
      </c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</row>
    <row r="61" spans="1:44" x14ac:dyDescent="0.25">
      <c r="A61" s="5" t="s">
        <v>72</v>
      </c>
      <c r="B61" s="102">
        <v>0</v>
      </c>
      <c r="C61" s="6">
        <v>0</v>
      </c>
      <c r="D61" s="159">
        <f t="shared" si="11"/>
        <v>0</v>
      </c>
      <c r="E61" s="104">
        <v>0</v>
      </c>
      <c r="F61" s="6">
        <v>0</v>
      </c>
      <c r="G61" s="123">
        <f t="shared" si="12"/>
        <v>0</v>
      </c>
      <c r="H61" s="102">
        <v>0</v>
      </c>
      <c r="I61" s="6">
        <v>0</v>
      </c>
      <c r="J61" s="182">
        <f t="shared" si="13"/>
        <v>0</v>
      </c>
      <c r="K61" s="225" t="str">
        <f t="shared" si="14"/>
        <v xml:space="preserve"> </v>
      </c>
      <c r="L61" s="229" t="str">
        <f t="shared" si="15"/>
        <v xml:space="preserve"> </v>
      </c>
      <c r="M61" s="124" t="str">
        <f t="shared" si="16"/>
        <v xml:space="preserve"> </v>
      </c>
      <c r="N61" s="125" t="str">
        <f t="shared" si="17"/>
        <v xml:space="preserve"> </v>
      </c>
      <c r="O61" s="230" t="str">
        <f t="shared" si="18"/>
        <v xml:space="preserve"> </v>
      </c>
      <c r="P61" s="229" t="str">
        <f t="shared" si="10"/>
        <v xml:space="preserve"> </v>
      </c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</row>
    <row r="62" spans="1:44" x14ac:dyDescent="0.25">
      <c r="A62" s="5" t="s">
        <v>87</v>
      </c>
      <c r="B62" s="102">
        <v>0</v>
      </c>
      <c r="C62" s="6">
        <v>0</v>
      </c>
      <c r="D62" s="159">
        <f t="shared" si="11"/>
        <v>0</v>
      </c>
      <c r="E62" s="104">
        <v>0</v>
      </c>
      <c r="F62" s="6">
        <v>1</v>
      </c>
      <c r="G62" s="123">
        <f t="shared" si="12"/>
        <v>8.7336244541484712E-2</v>
      </c>
      <c r="H62" s="102">
        <v>0</v>
      </c>
      <c r="I62" s="6">
        <v>0</v>
      </c>
      <c r="J62" s="182">
        <f t="shared" si="13"/>
        <v>0</v>
      </c>
      <c r="K62" s="225" t="str">
        <f t="shared" si="14"/>
        <v xml:space="preserve"> </v>
      </c>
      <c r="L62" s="229" t="str">
        <f t="shared" si="15"/>
        <v xml:space="preserve"> </v>
      </c>
      <c r="M62" s="124" t="str">
        <f t="shared" si="16"/>
        <v xml:space="preserve"> </v>
      </c>
      <c r="N62" s="125" t="str">
        <f t="shared" si="17"/>
        <v xml:space="preserve"> </v>
      </c>
      <c r="O62" s="230" t="str">
        <f t="shared" si="18"/>
        <v xml:space="preserve"> </v>
      </c>
      <c r="P62" s="229" t="str">
        <f t="shared" si="10"/>
        <v xml:space="preserve"> </v>
      </c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</row>
    <row r="63" spans="1:44" x14ac:dyDescent="0.25">
      <c r="A63" s="5" t="s">
        <v>94</v>
      </c>
      <c r="B63" s="102">
        <v>0</v>
      </c>
      <c r="C63" s="6">
        <v>0</v>
      </c>
      <c r="D63" s="159">
        <f t="shared" si="11"/>
        <v>0</v>
      </c>
      <c r="E63" s="104">
        <v>0</v>
      </c>
      <c r="F63" s="6">
        <v>0</v>
      </c>
      <c r="G63" s="123">
        <f t="shared" si="12"/>
        <v>0</v>
      </c>
      <c r="H63" s="102">
        <v>0</v>
      </c>
      <c r="I63" s="6">
        <v>0</v>
      </c>
      <c r="J63" s="182">
        <f t="shared" si="13"/>
        <v>0</v>
      </c>
      <c r="K63" s="225" t="str">
        <f t="shared" si="14"/>
        <v xml:space="preserve"> </v>
      </c>
      <c r="L63" s="229" t="str">
        <f t="shared" si="15"/>
        <v xml:space="preserve"> </v>
      </c>
      <c r="M63" s="124" t="str">
        <f t="shared" si="16"/>
        <v xml:space="preserve"> </v>
      </c>
      <c r="N63" s="125" t="str">
        <f t="shared" si="17"/>
        <v xml:space="preserve"> </v>
      </c>
      <c r="O63" s="230" t="str">
        <f t="shared" si="18"/>
        <v xml:space="preserve"> </v>
      </c>
      <c r="P63" s="229" t="str">
        <f t="shared" si="10"/>
        <v xml:space="preserve"> </v>
      </c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</row>
    <row r="64" spans="1:44" x14ac:dyDescent="0.25">
      <c r="A64" s="5" t="s">
        <v>96</v>
      </c>
      <c r="B64" s="102">
        <v>0</v>
      </c>
      <c r="C64" s="6">
        <v>0</v>
      </c>
      <c r="D64" s="159">
        <f t="shared" si="11"/>
        <v>0</v>
      </c>
      <c r="E64" s="104">
        <v>0</v>
      </c>
      <c r="F64" s="6">
        <v>0</v>
      </c>
      <c r="G64" s="123">
        <f t="shared" si="12"/>
        <v>0</v>
      </c>
      <c r="H64" s="102">
        <v>0</v>
      </c>
      <c r="I64" s="6">
        <v>0</v>
      </c>
      <c r="J64" s="182">
        <f t="shared" si="13"/>
        <v>0</v>
      </c>
      <c r="K64" s="225" t="str">
        <f t="shared" si="14"/>
        <v xml:space="preserve"> </v>
      </c>
      <c r="L64" s="229" t="str">
        <f t="shared" si="15"/>
        <v xml:space="preserve"> </v>
      </c>
      <c r="M64" s="124" t="str">
        <f t="shared" si="16"/>
        <v xml:space="preserve"> </v>
      </c>
      <c r="N64" s="125" t="str">
        <f t="shared" si="17"/>
        <v xml:space="preserve"> </v>
      </c>
      <c r="O64" s="230" t="str">
        <f t="shared" si="18"/>
        <v xml:space="preserve"> </v>
      </c>
      <c r="P64" s="229" t="str">
        <f t="shared" si="10"/>
        <v xml:space="preserve"> </v>
      </c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</row>
    <row r="65" spans="1:44" x14ac:dyDescent="0.25">
      <c r="A65" s="5" t="s">
        <v>92</v>
      </c>
      <c r="B65" s="102">
        <v>0</v>
      </c>
      <c r="C65" s="6">
        <v>0</v>
      </c>
      <c r="D65" s="159">
        <f t="shared" si="11"/>
        <v>0</v>
      </c>
      <c r="E65" s="104">
        <v>0</v>
      </c>
      <c r="F65" s="6">
        <v>0</v>
      </c>
      <c r="G65" s="123">
        <f t="shared" si="12"/>
        <v>0</v>
      </c>
      <c r="H65" s="102">
        <v>0</v>
      </c>
      <c r="I65" s="6">
        <v>0</v>
      </c>
      <c r="J65" s="182">
        <f t="shared" si="13"/>
        <v>0</v>
      </c>
      <c r="K65" s="225" t="str">
        <f t="shared" si="14"/>
        <v xml:space="preserve"> </v>
      </c>
      <c r="L65" s="229" t="str">
        <f t="shared" si="15"/>
        <v xml:space="preserve"> </v>
      </c>
      <c r="M65" s="124" t="str">
        <f t="shared" si="16"/>
        <v xml:space="preserve"> </v>
      </c>
      <c r="N65" s="125" t="str">
        <f t="shared" si="17"/>
        <v xml:space="preserve"> </v>
      </c>
      <c r="O65" s="230" t="str">
        <f t="shared" si="18"/>
        <v xml:space="preserve"> </v>
      </c>
      <c r="P65" s="229" t="str">
        <f t="shared" si="10"/>
        <v xml:space="preserve"> </v>
      </c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</row>
    <row r="66" spans="1:44" x14ac:dyDescent="0.25">
      <c r="A66" s="5" t="s">
        <v>97</v>
      </c>
      <c r="B66" s="102">
        <v>0</v>
      </c>
      <c r="C66" s="6">
        <v>0</v>
      </c>
      <c r="D66" s="159">
        <f t="shared" si="11"/>
        <v>0</v>
      </c>
      <c r="E66" s="104">
        <v>0</v>
      </c>
      <c r="F66" s="6">
        <v>0</v>
      </c>
      <c r="G66" s="123">
        <f t="shared" si="12"/>
        <v>0</v>
      </c>
      <c r="H66" s="102">
        <v>0</v>
      </c>
      <c r="I66" s="6">
        <v>0</v>
      </c>
      <c r="J66" s="182">
        <f t="shared" si="13"/>
        <v>0</v>
      </c>
      <c r="K66" s="225" t="str">
        <f t="shared" si="14"/>
        <v xml:space="preserve"> </v>
      </c>
      <c r="L66" s="229" t="str">
        <f t="shared" si="15"/>
        <v xml:space="preserve"> </v>
      </c>
      <c r="M66" s="124" t="str">
        <f t="shared" si="16"/>
        <v xml:space="preserve"> </v>
      </c>
      <c r="N66" s="125" t="str">
        <f t="shared" si="17"/>
        <v xml:space="preserve"> </v>
      </c>
      <c r="O66" s="230" t="str">
        <f t="shared" si="18"/>
        <v xml:space="preserve"> </v>
      </c>
      <c r="P66" s="229" t="str">
        <f t="shared" si="10"/>
        <v xml:space="preserve"> </v>
      </c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</row>
    <row r="67" spans="1:44" x14ac:dyDescent="0.25">
      <c r="A67" s="5" t="s">
        <v>48</v>
      </c>
      <c r="B67" s="102">
        <v>0</v>
      </c>
      <c r="C67" s="6">
        <v>0</v>
      </c>
      <c r="D67" s="159">
        <f t="shared" si="11"/>
        <v>0</v>
      </c>
      <c r="E67" s="104">
        <v>0</v>
      </c>
      <c r="F67" s="6">
        <v>0</v>
      </c>
      <c r="G67" s="123">
        <f t="shared" si="12"/>
        <v>0</v>
      </c>
      <c r="H67" s="102">
        <v>0</v>
      </c>
      <c r="I67" s="6">
        <v>0</v>
      </c>
      <c r="J67" s="182">
        <f t="shared" si="13"/>
        <v>0</v>
      </c>
      <c r="K67" s="225" t="str">
        <f t="shared" si="14"/>
        <v xml:space="preserve"> </v>
      </c>
      <c r="L67" s="229" t="str">
        <f t="shared" si="15"/>
        <v xml:space="preserve"> </v>
      </c>
      <c r="M67" s="124" t="str">
        <f t="shared" si="16"/>
        <v xml:space="preserve"> </v>
      </c>
      <c r="N67" s="125" t="str">
        <f t="shared" si="17"/>
        <v xml:space="preserve"> </v>
      </c>
      <c r="O67" s="230" t="str">
        <f t="shared" si="18"/>
        <v xml:space="preserve"> </v>
      </c>
      <c r="P67" s="229" t="str">
        <f t="shared" si="10"/>
        <v xml:space="preserve"> </v>
      </c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</row>
    <row r="68" spans="1:44" ht="17.25" customHeight="1" x14ac:dyDescent="0.25">
      <c r="A68" s="5" t="s">
        <v>49</v>
      </c>
      <c r="B68" s="102">
        <v>0</v>
      </c>
      <c r="C68" s="6">
        <v>0</v>
      </c>
      <c r="D68" s="159">
        <f t="shared" si="11"/>
        <v>0</v>
      </c>
      <c r="E68" s="104">
        <v>0</v>
      </c>
      <c r="F68" s="6">
        <v>0</v>
      </c>
      <c r="G68" s="123">
        <f t="shared" si="12"/>
        <v>0</v>
      </c>
      <c r="H68" s="102">
        <v>0</v>
      </c>
      <c r="I68" s="6">
        <v>0</v>
      </c>
      <c r="J68" s="182">
        <f t="shared" si="13"/>
        <v>0</v>
      </c>
      <c r="K68" s="225" t="str">
        <f t="shared" si="14"/>
        <v xml:space="preserve"> </v>
      </c>
      <c r="L68" s="229" t="str">
        <f t="shared" si="15"/>
        <v xml:space="preserve"> </v>
      </c>
      <c r="M68" s="124" t="str">
        <f t="shared" si="16"/>
        <v xml:space="preserve"> </v>
      </c>
      <c r="N68" s="125" t="str">
        <f t="shared" si="17"/>
        <v xml:space="preserve"> </v>
      </c>
      <c r="O68" s="230" t="str">
        <f t="shared" si="18"/>
        <v xml:space="preserve"> </v>
      </c>
      <c r="P68" s="229" t="str">
        <f t="shared" si="10"/>
        <v xml:space="preserve"> </v>
      </c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</row>
    <row r="69" spans="1:44" x14ac:dyDescent="0.25">
      <c r="A69" s="5" t="s">
        <v>50</v>
      </c>
      <c r="B69" s="102">
        <v>0</v>
      </c>
      <c r="C69" s="6">
        <v>0</v>
      </c>
      <c r="D69" s="159">
        <f t="shared" si="11"/>
        <v>0</v>
      </c>
      <c r="E69" s="104">
        <v>0</v>
      </c>
      <c r="F69" s="6">
        <v>0</v>
      </c>
      <c r="G69" s="123">
        <f t="shared" si="12"/>
        <v>0</v>
      </c>
      <c r="H69" s="102">
        <v>4</v>
      </c>
      <c r="I69" s="6">
        <v>9</v>
      </c>
      <c r="J69" s="182">
        <f t="shared" si="13"/>
        <v>0.38726333907056798</v>
      </c>
      <c r="K69" s="225" t="str">
        <f t="shared" si="14"/>
        <v xml:space="preserve"> </v>
      </c>
      <c r="L69" s="229" t="str">
        <f t="shared" si="15"/>
        <v xml:space="preserve"> </v>
      </c>
      <c r="M69" s="124" t="str">
        <f t="shared" si="16"/>
        <v xml:space="preserve"> </v>
      </c>
      <c r="N69" s="125" t="str">
        <f t="shared" si="17"/>
        <v xml:space="preserve"> </v>
      </c>
      <c r="O69" s="230" t="str">
        <f t="shared" si="18"/>
        <v xml:space="preserve"> </v>
      </c>
      <c r="P69" s="229" t="str">
        <f t="shared" si="10"/>
        <v xml:space="preserve"> </v>
      </c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</row>
    <row r="70" spans="1:44" x14ac:dyDescent="0.25">
      <c r="A70" s="5" t="s">
        <v>24</v>
      </c>
      <c r="B70" s="102">
        <v>0</v>
      </c>
      <c r="C70" s="6">
        <v>0</v>
      </c>
      <c r="D70" s="159">
        <f t="shared" ref="D70:D80" si="19">IF($C$83&lt;&gt;0,C70/$C$83*100,0)</f>
        <v>0</v>
      </c>
      <c r="E70" s="104">
        <v>1</v>
      </c>
      <c r="F70" s="6">
        <v>7</v>
      </c>
      <c r="G70" s="123">
        <f t="shared" ref="G70:G78" si="20">IF($F$83&lt;&gt;0,F70/$F$83*100,0)</f>
        <v>0.611353711790393</v>
      </c>
      <c r="H70" s="102">
        <v>0</v>
      </c>
      <c r="I70" s="6">
        <v>0</v>
      </c>
      <c r="J70" s="182">
        <f t="shared" ref="J70:J78" si="21">IF($I$83&lt;&gt;0,I70/$I$83*100,0)</f>
        <v>0</v>
      </c>
      <c r="K70" s="225" t="str">
        <f t="shared" ref="K70:K80" si="22">IF(OR(B70&lt;&gt;0)*(E70&lt;&gt;0),B70/E70*100," ")</f>
        <v xml:space="preserve"> </v>
      </c>
      <c r="L70" s="229" t="str">
        <f t="shared" ref="L70:L80" si="23">IF(OR(C70&lt;&gt;0)*(F70&lt;&gt;0),C70/F70*100," ")</f>
        <v xml:space="preserve"> </v>
      </c>
      <c r="M70" s="124" t="str">
        <f t="shared" ref="M70:M80" si="24">IF(OR(B70&lt;&gt;0)*(H70&lt;&gt;0),B70/H70*100," ")</f>
        <v xml:space="preserve"> </v>
      </c>
      <c r="N70" s="125" t="str">
        <f t="shared" ref="N70:N80" si="25">IF(OR(C70&lt;&gt;0)*(I70&lt;&gt;0),C70/I70*100," ")</f>
        <v xml:space="preserve"> </v>
      </c>
      <c r="O70" s="230" t="str">
        <f t="shared" si="18"/>
        <v xml:space="preserve"> </v>
      </c>
      <c r="P70" s="229" t="str">
        <f t="shared" si="10"/>
        <v xml:space="preserve"> </v>
      </c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</row>
    <row r="71" spans="1:44" x14ac:dyDescent="0.25">
      <c r="A71" s="5" t="s">
        <v>51</v>
      </c>
      <c r="B71" s="102">
        <v>0</v>
      </c>
      <c r="C71" s="6">
        <v>0</v>
      </c>
      <c r="D71" s="159">
        <f t="shared" si="19"/>
        <v>0</v>
      </c>
      <c r="E71" s="104">
        <v>2</v>
      </c>
      <c r="F71" s="6">
        <v>4</v>
      </c>
      <c r="G71" s="123">
        <f t="shared" si="20"/>
        <v>0.34934497816593885</v>
      </c>
      <c r="H71" s="102">
        <v>5</v>
      </c>
      <c r="I71" s="6">
        <v>18</v>
      </c>
      <c r="J71" s="182">
        <f t="shared" si="21"/>
        <v>0.77452667814113596</v>
      </c>
      <c r="K71" s="225" t="str">
        <f t="shared" si="22"/>
        <v xml:space="preserve"> </v>
      </c>
      <c r="L71" s="229" t="str">
        <f t="shared" si="23"/>
        <v xml:space="preserve"> </v>
      </c>
      <c r="M71" s="124" t="str">
        <f t="shared" si="24"/>
        <v xml:space="preserve"> </v>
      </c>
      <c r="N71" s="125" t="str">
        <f t="shared" si="25"/>
        <v xml:space="preserve"> </v>
      </c>
      <c r="O71" s="230">
        <f t="shared" ref="O71:O80" si="26">IF(OR(E71&lt;&gt;0)*(H71&lt;&gt;0),E71/H71*100," ")</f>
        <v>40</v>
      </c>
      <c r="P71" s="229">
        <f t="shared" ref="P71:P80" si="27">IF(OR(F71&lt;&gt;0)*(I71&lt;&gt;0),F71/I71*100," ")</f>
        <v>22.222222222222221</v>
      </c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</row>
    <row r="72" spans="1:44" x14ac:dyDescent="0.25">
      <c r="A72" s="5" t="s">
        <v>53</v>
      </c>
      <c r="B72" s="102">
        <v>0</v>
      </c>
      <c r="C72" s="6">
        <v>0</v>
      </c>
      <c r="D72" s="159">
        <f t="shared" si="19"/>
        <v>0</v>
      </c>
      <c r="E72" s="104">
        <v>0</v>
      </c>
      <c r="F72" s="6">
        <v>0</v>
      </c>
      <c r="G72" s="123">
        <f t="shared" si="20"/>
        <v>0</v>
      </c>
      <c r="H72" s="102">
        <v>0</v>
      </c>
      <c r="I72" s="6">
        <v>0</v>
      </c>
      <c r="J72" s="182">
        <f t="shared" si="21"/>
        <v>0</v>
      </c>
      <c r="K72" s="225" t="str">
        <f t="shared" si="22"/>
        <v xml:space="preserve"> </v>
      </c>
      <c r="L72" s="229" t="str">
        <f t="shared" si="23"/>
        <v xml:space="preserve"> </v>
      </c>
      <c r="M72" s="124" t="str">
        <f t="shared" si="24"/>
        <v xml:space="preserve"> </v>
      </c>
      <c r="N72" s="125" t="str">
        <f t="shared" si="25"/>
        <v xml:space="preserve"> </v>
      </c>
      <c r="O72" s="230" t="str">
        <f t="shared" si="26"/>
        <v xml:space="preserve"> </v>
      </c>
      <c r="P72" s="229" t="str">
        <f t="shared" si="27"/>
        <v xml:space="preserve"> </v>
      </c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</row>
    <row r="73" spans="1:44" ht="17.25" customHeight="1" x14ac:dyDescent="0.25">
      <c r="A73" s="5" t="s">
        <v>54</v>
      </c>
      <c r="B73" s="102">
        <v>0</v>
      </c>
      <c r="C73" s="6">
        <v>0</v>
      </c>
      <c r="D73" s="159">
        <f t="shared" si="19"/>
        <v>0</v>
      </c>
      <c r="E73" s="104">
        <v>1</v>
      </c>
      <c r="F73" s="6">
        <v>2</v>
      </c>
      <c r="G73" s="123">
        <f t="shared" si="20"/>
        <v>0.17467248908296942</v>
      </c>
      <c r="H73" s="102">
        <v>2</v>
      </c>
      <c r="I73" s="6">
        <v>2</v>
      </c>
      <c r="J73" s="182">
        <f t="shared" si="21"/>
        <v>8.6058519793459562E-2</v>
      </c>
      <c r="K73" s="225" t="str">
        <f t="shared" si="22"/>
        <v xml:space="preserve"> </v>
      </c>
      <c r="L73" s="229" t="str">
        <f t="shared" si="23"/>
        <v xml:space="preserve"> </v>
      </c>
      <c r="M73" s="124" t="str">
        <f t="shared" si="24"/>
        <v xml:space="preserve"> </v>
      </c>
      <c r="N73" s="125" t="str">
        <f t="shared" si="25"/>
        <v xml:space="preserve"> </v>
      </c>
      <c r="O73" s="230">
        <f t="shared" si="26"/>
        <v>50</v>
      </c>
      <c r="P73" s="229">
        <f t="shared" si="27"/>
        <v>100</v>
      </c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</row>
    <row r="74" spans="1:44" ht="17.25" customHeight="1" x14ac:dyDescent="0.25">
      <c r="A74" s="5" t="s">
        <v>19</v>
      </c>
      <c r="B74" s="102">
        <v>0</v>
      </c>
      <c r="C74" s="6">
        <v>0</v>
      </c>
      <c r="D74" s="159">
        <f t="shared" si="19"/>
        <v>0</v>
      </c>
      <c r="E74" s="104">
        <v>0</v>
      </c>
      <c r="F74" s="6">
        <v>2</v>
      </c>
      <c r="G74" s="123">
        <f t="shared" si="20"/>
        <v>0.17467248908296942</v>
      </c>
      <c r="H74" s="102">
        <v>0</v>
      </c>
      <c r="I74" s="6">
        <v>0</v>
      </c>
      <c r="J74" s="182">
        <f t="shared" si="21"/>
        <v>0</v>
      </c>
      <c r="K74" s="225" t="str">
        <f t="shared" si="22"/>
        <v xml:space="preserve"> </v>
      </c>
      <c r="L74" s="229" t="str">
        <f t="shared" si="23"/>
        <v xml:space="preserve"> </v>
      </c>
      <c r="M74" s="124" t="str">
        <f t="shared" si="24"/>
        <v xml:space="preserve"> </v>
      </c>
      <c r="N74" s="125" t="str">
        <f t="shared" si="25"/>
        <v xml:space="preserve"> </v>
      </c>
      <c r="O74" s="230" t="str">
        <f t="shared" si="26"/>
        <v xml:space="preserve"> </v>
      </c>
      <c r="P74" s="229" t="str">
        <f t="shared" si="27"/>
        <v xml:space="preserve"> </v>
      </c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</row>
    <row r="75" spans="1:44" x14ac:dyDescent="0.25">
      <c r="A75" s="5" t="s">
        <v>73</v>
      </c>
      <c r="B75" s="102">
        <v>0</v>
      </c>
      <c r="C75" s="6">
        <v>0</v>
      </c>
      <c r="D75" s="159">
        <f t="shared" si="19"/>
        <v>0</v>
      </c>
      <c r="E75" s="104">
        <v>0</v>
      </c>
      <c r="F75" s="6">
        <v>0</v>
      </c>
      <c r="G75" s="123">
        <f t="shared" si="20"/>
        <v>0</v>
      </c>
      <c r="H75" s="102">
        <v>0</v>
      </c>
      <c r="I75" s="6">
        <v>0</v>
      </c>
      <c r="J75" s="182">
        <f t="shared" si="21"/>
        <v>0</v>
      </c>
      <c r="K75" s="225" t="str">
        <f t="shared" si="22"/>
        <v xml:space="preserve"> </v>
      </c>
      <c r="L75" s="229" t="str">
        <f t="shared" si="23"/>
        <v xml:space="preserve"> </v>
      </c>
      <c r="M75" s="124" t="str">
        <f t="shared" si="24"/>
        <v xml:space="preserve"> </v>
      </c>
      <c r="N75" s="125" t="str">
        <f t="shared" si="25"/>
        <v xml:space="preserve"> </v>
      </c>
      <c r="O75" s="230" t="str">
        <f t="shared" si="26"/>
        <v xml:space="preserve"> </v>
      </c>
      <c r="P75" s="229" t="str">
        <f t="shared" si="27"/>
        <v xml:space="preserve"> </v>
      </c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</row>
    <row r="76" spans="1:44" x14ac:dyDescent="0.25">
      <c r="A76" s="5" t="s">
        <v>88</v>
      </c>
      <c r="B76" s="102">
        <v>0</v>
      </c>
      <c r="C76" s="6">
        <v>0</v>
      </c>
      <c r="D76" s="159">
        <f t="shared" si="19"/>
        <v>0</v>
      </c>
      <c r="E76" s="104">
        <v>0</v>
      </c>
      <c r="F76" s="6">
        <v>0</v>
      </c>
      <c r="G76" s="123">
        <f t="shared" si="20"/>
        <v>0</v>
      </c>
      <c r="H76" s="102">
        <v>0</v>
      </c>
      <c r="I76" s="6">
        <v>0</v>
      </c>
      <c r="J76" s="182">
        <f t="shared" si="21"/>
        <v>0</v>
      </c>
      <c r="K76" s="225" t="str">
        <f t="shared" si="22"/>
        <v xml:space="preserve"> </v>
      </c>
      <c r="L76" s="229" t="str">
        <f t="shared" si="23"/>
        <v xml:space="preserve"> </v>
      </c>
      <c r="M76" s="124" t="str">
        <f t="shared" si="24"/>
        <v xml:space="preserve"> </v>
      </c>
      <c r="N76" s="125" t="str">
        <f t="shared" si="25"/>
        <v xml:space="preserve"> </v>
      </c>
      <c r="O76" s="230" t="str">
        <f t="shared" si="26"/>
        <v xml:space="preserve"> </v>
      </c>
      <c r="P76" s="229" t="str">
        <f t="shared" si="27"/>
        <v xml:space="preserve"> </v>
      </c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</row>
    <row r="77" spans="1:44" x14ac:dyDescent="0.25">
      <c r="A77" s="5" t="s">
        <v>93</v>
      </c>
      <c r="B77" s="102">
        <v>0</v>
      </c>
      <c r="C77" s="6">
        <v>0</v>
      </c>
      <c r="D77" s="159">
        <f t="shared" si="19"/>
        <v>0</v>
      </c>
      <c r="E77" s="104">
        <v>0</v>
      </c>
      <c r="F77" s="6">
        <v>0</v>
      </c>
      <c r="G77" s="123">
        <f t="shared" si="20"/>
        <v>0</v>
      </c>
      <c r="H77" s="102">
        <v>0</v>
      </c>
      <c r="I77" s="6">
        <v>0</v>
      </c>
      <c r="J77" s="182">
        <f t="shared" si="21"/>
        <v>0</v>
      </c>
      <c r="K77" s="225" t="str">
        <f t="shared" si="22"/>
        <v xml:space="preserve"> </v>
      </c>
      <c r="L77" s="229" t="str">
        <f t="shared" si="23"/>
        <v xml:space="preserve"> </v>
      </c>
      <c r="M77" s="124" t="str">
        <f t="shared" si="24"/>
        <v xml:space="preserve"> </v>
      </c>
      <c r="N77" s="125" t="str">
        <f t="shared" si="25"/>
        <v xml:space="preserve"> </v>
      </c>
      <c r="O77" s="230" t="str">
        <f t="shared" si="26"/>
        <v xml:space="preserve"> </v>
      </c>
      <c r="P77" s="229" t="str">
        <f t="shared" si="27"/>
        <v xml:space="preserve"> </v>
      </c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</row>
    <row r="78" spans="1:44" ht="15.75" x14ac:dyDescent="0.25">
      <c r="A78" s="5" t="s">
        <v>55</v>
      </c>
      <c r="B78" s="175">
        <v>0</v>
      </c>
      <c r="C78" s="211">
        <v>0</v>
      </c>
      <c r="D78" s="210">
        <f t="shared" si="19"/>
        <v>0</v>
      </c>
      <c r="E78" s="212">
        <v>0</v>
      </c>
      <c r="F78" s="211">
        <v>0</v>
      </c>
      <c r="G78" s="123">
        <f t="shared" si="20"/>
        <v>0</v>
      </c>
      <c r="H78" s="175">
        <v>0</v>
      </c>
      <c r="I78" s="164">
        <v>0</v>
      </c>
      <c r="J78" s="159">
        <f t="shared" si="21"/>
        <v>0</v>
      </c>
      <c r="K78" s="225" t="str">
        <f t="shared" si="22"/>
        <v xml:space="preserve"> </v>
      </c>
      <c r="L78" s="229" t="str">
        <f t="shared" si="23"/>
        <v xml:space="preserve"> </v>
      </c>
      <c r="M78" s="124" t="str">
        <f t="shared" si="24"/>
        <v xml:space="preserve"> </v>
      </c>
      <c r="N78" s="125" t="str">
        <f t="shared" si="25"/>
        <v xml:space="preserve"> </v>
      </c>
      <c r="O78" s="230" t="str">
        <f t="shared" si="26"/>
        <v xml:space="preserve"> </v>
      </c>
      <c r="P78" s="229" t="str">
        <f t="shared" si="27"/>
        <v xml:space="preserve"> </v>
      </c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</row>
    <row r="79" spans="1:44" x14ac:dyDescent="0.25">
      <c r="A79" s="5" t="s">
        <v>89</v>
      </c>
      <c r="B79" s="171">
        <v>0</v>
      </c>
      <c r="C79" s="5">
        <v>0</v>
      </c>
      <c r="D79" s="159">
        <f t="shared" si="19"/>
        <v>0</v>
      </c>
      <c r="E79" s="176">
        <v>0</v>
      </c>
      <c r="F79" s="5">
        <v>0</v>
      </c>
      <c r="G79" s="123">
        <f t="shared" ref="G79:G80" si="28">IF($F$83&lt;&gt;0,F79/$F$83*100,0)</f>
        <v>0</v>
      </c>
      <c r="H79" s="171">
        <v>0</v>
      </c>
      <c r="I79" s="5">
        <v>0</v>
      </c>
      <c r="J79" s="159">
        <f t="shared" ref="J79:J80" si="29">IF($I$83&lt;&gt;0,I79/$I$83*100,0)</f>
        <v>0</v>
      </c>
      <c r="K79" s="225" t="str">
        <f t="shared" si="22"/>
        <v xml:space="preserve"> </v>
      </c>
      <c r="L79" s="229" t="str">
        <f t="shared" si="23"/>
        <v xml:space="preserve"> </v>
      </c>
      <c r="M79" s="124" t="str">
        <f t="shared" si="24"/>
        <v xml:space="preserve"> </v>
      </c>
      <c r="N79" s="125" t="str">
        <f t="shared" si="25"/>
        <v xml:space="preserve"> </v>
      </c>
      <c r="O79" s="230" t="str">
        <f t="shared" si="26"/>
        <v xml:space="preserve"> </v>
      </c>
      <c r="P79" s="229" t="str">
        <f t="shared" si="27"/>
        <v xml:space="preserve"> </v>
      </c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</row>
    <row r="80" spans="1:44" ht="15.75" thickBot="1" x14ac:dyDescent="0.3">
      <c r="A80" s="5" t="s">
        <v>95</v>
      </c>
      <c r="B80" s="172">
        <v>0</v>
      </c>
      <c r="C80" s="186">
        <v>0</v>
      </c>
      <c r="D80" s="174">
        <f t="shared" si="19"/>
        <v>0</v>
      </c>
      <c r="E80" s="177">
        <v>0</v>
      </c>
      <c r="F80" s="186">
        <v>0</v>
      </c>
      <c r="G80" s="178">
        <f t="shared" si="28"/>
        <v>0</v>
      </c>
      <c r="H80" s="172">
        <v>0</v>
      </c>
      <c r="I80" s="167">
        <v>0</v>
      </c>
      <c r="J80" s="174">
        <f t="shared" si="29"/>
        <v>0</v>
      </c>
      <c r="K80" s="225" t="str">
        <f t="shared" si="22"/>
        <v xml:space="preserve"> </v>
      </c>
      <c r="L80" s="229" t="str">
        <f t="shared" si="23"/>
        <v xml:space="preserve"> </v>
      </c>
      <c r="M80" s="222" t="str">
        <f t="shared" si="24"/>
        <v xml:space="preserve"> </v>
      </c>
      <c r="N80" s="125" t="str">
        <f t="shared" si="25"/>
        <v xml:space="preserve"> </v>
      </c>
      <c r="O80" s="230" t="str">
        <f t="shared" si="26"/>
        <v xml:space="preserve"> </v>
      </c>
      <c r="P80" s="229" t="str">
        <f t="shared" si="27"/>
        <v xml:space="preserve"> </v>
      </c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</row>
    <row r="81" spans="1:44" ht="15.75" x14ac:dyDescent="0.25">
      <c r="A81" s="197" t="s">
        <v>76</v>
      </c>
      <c r="B81" s="173">
        <f>SUM(B6:B80)-B7</f>
        <v>127</v>
      </c>
      <c r="C81" s="168">
        <f>SUM(C6:C80)-C7</f>
        <v>2150</v>
      </c>
      <c r="D81" s="198">
        <f t="shared" ref="D81:D82" si="30">IF($C$83&lt;&gt;0,C81/$C$83*100,0)</f>
        <v>81.254724111866977</v>
      </c>
      <c r="E81" s="179">
        <f>SUM(E6:E80)-E7</f>
        <v>87</v>
      </c>
      <c r="F81" s="168">
        <f>SUM(F6:F80)-F7</f>
        <v>829</v>
      </c>
      <c r="G81" s="199">
        <f>IF($F$83&lt;&gt;0,F81/$F$83*100,0)</f>
        <v>72.401746724890828</v>
      </c>
      <c r="H81" s="173">
        <f>SUM(H6:H80)-H7</f>
        <v>166</v>
      </c>
      <c r="I81" s="168">
        <f>SUM(I6:I80)-I7</f>
        <v>994</v>
      </c>
      <c r="J81" s="200">
        <f>IF($I$83&lt;&gt;0,I81/$I$83*100,0)</f>
        <v>42.771084337349393</v>
      </c>
      <c r="K81" s="184">
        <f t="shared" ref="K81:L83" si="31">IF(OR(B81&lt;&gt;0)*(E81&lt;&gt;0),B81/E81*100," ")</f>
        <v>145.97701149425288</v>
      </c>
      <c r="L81" s="169">
        <f t="shared" si="31"/>
        <v>259.34861278648975</v>
      </c>
      <c r="M81" s="183">
        <f t="shared" ref="M81:N83" si="32">IF(OR(B81&lt;&gt;0)*(H81&lt;&gt;0),B81/H81*100," ")</f>
        <v>76.506024096385545</v>
      </c>
      <c r="N81" s="185">
        <f t="shared" si="32"/>
        <v>216.29778672032191</v>
      </c>
      <c r="O81" s="184">
        <f t="shared" ref="O81:P83" si="33">IF(OR(E81&lt;&gt;0)*(H81&lt;&gt;0),E81/H81*100," ")</f>
        <v>52.409638554216862</v>
      </c>
      <c r="P81" s="169">
        <f t="shared" si="33"/>
        <v>83.400402414486919</v>
      </c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</row>
    <row r="82" spans="1:44" ht="15.75" x14ac:dyDescent="0.25">
      <c r="A82" s="143" t="s">
        <v>77</v>
      </c>
      <c r="B82" s="201">
        <f>B7</f>
        <v>70</v>
      </c>
      <c r="C82" s="202">
        <f>C7</f>
        <v>496</v>
      </c>
      <c r="D82" s="203">
        <f t="shared" si="30"/>
        <v>18.74527588813303</v>
      </c>
      <c r="E82" s="180">
        <f>E7</f>
        <v>44</v>
      </c>
      <c r="F82" s="142">
        <f>F7</f>
        <v>316</v>
      </c>
      <c r="G82" s="204">
        <f>IF($F$83&lt;&gt;0,F82/$F$83*100,0)</f>
        <v>27.598253275109169</v>
      </c>
      <c r="H82" s="201">
        <f>H7</f>
        <v>338</v>
      </c>
      <c r="I82" s="202">
        <f>I7</f>
        <v>1330</v>
      </c>
      <c r="J82" s="205">
        <f>IF($I$83&lt;&gt;0,I82/$I$83*100,0)</f>
        <v>57.228915662650607</v>
      </c>
      <c r="K82" s="126">
        <f t="shared" si="31"/>
        <v>159.09090909090909</v>
      </c>
      <c r="L82" s="127">
        <f t="shared" si="31"/>
        <v>156.96202531645568</v>
      </c>
      <c r="M82" s="128">
        <f t="shared" si="32"/>
        <v>20.710059171597635</v>
      </c>
      <c r="N82" s="150">
        <f t="shared" si="32"/>
        <v>37.29323308270677</v>
      </c>
      <c r="O82" s="126">
        <f t="shared" si="33"/>
        <v>13.017751479289942</v>
      </c>
      <c r="P82" s="127">
        <f t="shared" si="33"/>
        <v>23.759398496240603</v>
      </c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</row>
    <row r="83" spans="1:44" ht="16.5" thickBot="1" x14ac:dyDescent="0.3">
      <c r="A83" s="144" t="s">
        <v>78</v>
      </c>
      <c r="B83" s="188">
        <f>B81+B82</f>
        <v>197</v>
      </c>
      <c r="C83" s="189">
        <f>C81+C82</f>
        <v>2646</v>
      </c>
      <c r="D83" s="190">
        <f>D81+D82</f>
        <v>100</v>
      </c>
      <c r="E83" s="191">
        <f>SUM(E81:E82)</f>
        <v>131</v>
      </c>
      <c r="F83" s="189">
        <f>SUM(F81:F82)</f>
        <v>1145</v>
      </c>
      <c r="G83" s="192">
        <f>G81+G82</f>
        <v>100</v>
      </c>
      <c r="H83" s="188">
        <f>SUM(H81:H82)</f>
        <v>504</v>
      </c>
      <c r="I83" s="189">
        <f>SUM(I81:I82)</f>
        <v>2324</v>
      </c>
      <c r="J83" s="190">
        <f>J81+J82</f>
        <v>100</v>
      </c>
      <c r="K83" s="194">
        <f t="shared" si="31"/>
        <v>150.38167938931298</v>
      </c>
      <c r="L83" s="195">
        <f t="shared" si="31"/>
        <v>231.09170305676855</v>
      </c>
      <c r="M83" s="196">
        <f t="shared" si="32"/>
        <v>39.087301587301589</v>
      </c>
      <c r="N83" s="193">
        <f t="shared" si="32"/>
        <v>113.85542168674698</v>
      </c>
      <c r="O83" s="194">
        <f t="shared" si="33"/>
        <v>25.992063492063494</v>
      </c>
      <c r="P83" s="195">
        <f t="shared" si="33"/>
        <v>49.268502581755591</v>
      </c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</row>
    <row r="84" spans="1:44" x14ac:dyDescent="0.25">
      <c r="A84" s="135"/>
      <c r="B84" s="166"/>
      <c r="C84" s="166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</row>
    <row r="85" spans="1:44" x14ac:dyDescent="0.25">
      <c r="A85" s="135"/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</row>
    <row r="86" spans="1:44" x14ac:dyDescent="0.25">
      <c r="A86" s="135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</row>
    <row r="87" spans="1:44" x14ac:dyDescent="0.25">
      <c r="A87" s="135"/>
      <c r="B87" s="135"/>
      <c r="C87" s="16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</row>
    <row r="88" spans="1:44" x14ac:dyDescent="0.25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</row>
    <row r="89" spans="1:44" x14ac:dyDescent="0.25">
      <c r="A89" s="135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</row>
    <row r="90" spans="1:44" x14ac:dyDescent="0.25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</row>
    <row r="91" spans="1:44" x14ac:dyDescent="0.25">
      <c r="A91" s="135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</row>
    <row r="92" spans="1:44" x14ac:dyDescent="0.25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</row>
    <row r="93" spans="1:44" x14ac:dyDescent="0.25">
      <c r="A93" s="135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</row>
    <row r="94" spans="1:44" x14ac:dyDescent="0.25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</row>
    <row r="95" spans="1:44" x14ac:dyDescent="0.25">
      <c r="A95" s="135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</row>
    <row r="96" spans="1:44" x14ac:dyDescent="0.25">
      <c r="A96" s="135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</row>
    <row r="97" spans="1:44" x14ac:dyDescent="0.25">
      <c r="A97" s="135"/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2023-03-31T09:33:31Z</dcterms:modified>
</cp:coreProperties>
</file>